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1\"/>
    </mc:Choice>
  </mc:AlternateContent>
  <bookViews>
    <workbookView xWindow="0" yWindow="45" windowWidth="15960" windowHeight="11760" tabRatio="705"/>
  </bookViews>
  <sheets>
    <sheet name="6_sem" sheetId="33" r:id="rId1"/>
    <sheet name="7_sem" sheetId="17" r:id="rId2"/>
    <sheet name="Plan1" sheetId="35" r:id="rId3"/>
  </sheets>
  <definedNames>
    <definedName name="_xlnm._FilterDatabase" localSheetId="0" hidden="1">'6_sem'!$A$1:$T$27</definedName>
    <definedName name="_xlnm._FilterDatabase" localSheetId="1" hidden="1">'7_sem'!$A$1:$W$38</definedName>
  </definedNames>
  <calcPr calcId="152511"/>
</workbook>
</file>

<file path=xl/calcChain.xml><?xml version="1.0" encoding="utf-8"?>
<calcChain xmlns="http://schemas.openxmlformats.org/spreadsheetml/2006/main">
  <c r="K2" i="33" l="1"/>
  <c r="L2" i="33" s="1"/>
  <c r="K3" i="33"/>
  <c r="K4" i="33"/>
  <c r="L4" i="33" s="1"/>
  <c r="K5" i="33"/>
  <c r="L5" i="33" s="1"/>
  <c r="K6" i="33"/>
  <c r="L6" i="33" s="1"/>
  <c r="K7" i="33"/>
  <c r="K8" i="33"/>
  <c r="L8" i="33" s="1"/>
  <c r="L7" i="33"/>
  <c r="L3" i="33"/>
  <c r="E9" i="33"/>
  <c r="E28" i="17"/>
  <c r="L10" i="17"/>
  <c r="L17" i="17"/>
  <c r="K3" i="17"/>
  <c r="L3" i="17" s="1"/>
  <c r="K4" i="17"/>
  <c r="L4" i="17" s="1"/>
  <c r="K5" i="17"/>
  <c r="L5" i="17" s="1"/>
  <c r="K6" i="17"/>
  <c r="L6" i="17" s="1"/>
  <c r="K7" i="17"/>
  <c r="L7" i="17" s="1"/>
  <c r="K8" i="17"/>
  <c r="L8" i="17" s="1"/>
  <c r="K9" i="17"/>
  <c r="L9" i="17" s="1"/>
  <c r="K10" i="17"/>
  <c r="K11" i="17"/>
  <c r="L11" i="17" s="1"/>
  <c r="K12" i="17"/>
  <c r="L12" i="17" s="1"/>
  <c r="K13" i="17"/>
  <c r="L13" i="17" s="1"/>
  <c r="K14" i="17"/>
  <c r="L14" i="17" s="1"/>
  <c r="K15" i="17"/>
  <c r="L15" i="17" s="1"/>
  <c r="K16" i="17"/>
  <c r="L16" i="17" s="1"/>
  <c r="K17" i="17"/>
  <c r="K18" i="17"/>
  <c r="L18" i="17" s="1"/>
  <c r="K19" i="17"/>
  <c r="L19" i="17" s="1"/>
  <c r="K20" i="17"/>
  <c r="L20" i="17" s="1"/>
  <c r="K21" i="17"/>
  <c r="L21" i="17" s="1"/>
  <c r="K22" i="17"/>
  <c r="L22" i="17" s="1"/>
  <c r="K23" i="17"/>
  <c r="L23" i="17" s="1"/>
  <c r="K24" i="17"/>
  <c r="L24" i="17" s="1"/>
  <c r="K25" i="17"/>
  <c r="L25" i="17" s="1"/>
  <c r="K27" i="17"/>
  <c r="L27" i="17" s="1"/>
  <c r="K2" i="17"/>
  <c r="L2" i="17" s="1"/>
  <c r="U7" i="33" l="1"/>
  <c r="V7" i="33" s="1"/>
  <c r="W7" i="33" l="1"/>
  <c r="L26" i="33" l="1"/>
  <c r="L27" i="33"/>
  <c r="U38" i="17" l="1"/>
  <c r="V38" i="17" s="1"/>
  <c r="U33" i="17"/>
  <c r="V33" i="17" s="1"/>
  <c r="U34" i="17"/>
  <c r="V34" i="17" s="1"/>
  <c r="U35" i="17"/>
  <c r="V35" i="17" s="1"/>
  <c r="U36" i="17"/>
  <c r="V36" i="17" s="1"/>
  <c r="U37" i="17"/>
  <c r="V37" i="17" s="1"/>
  <c r="U28" i="17"/>
  <c r="V28" i="17" s="1"/>
  <c r="U29" i="17"/>
  <c r="V29" i="17" s="1"/>
  <c r="U30" i="17"/>
  <c r="V30" i="17" s="1"/>
  <c r="U31" i="17"/>
  <c r="V31" i="17" s="1"/>
  <c r="U32" i="17"/>
  <c r="V32" i="17" s="1"/>
  <c r="U20" i="17"/>
  <c r="V20" i="17" s="1"/>
  <c r="W20" i="17" s="1"/>
  <c r="U21" i="17"/>
  <c r="V21" i="17" s="1"/>
  <c r="W21" i="17" s="1"/>
  <c r="U27" i="17"/>
  <c r="V27" i="17" s="1"/>
  <c r="W27" i="17" s="1"/>
  <c r="U22" i="17"/>
  <c r="V22" i="17" s="1"/>
  <c r="W22" i="17" s="1"/>
  <c r="U23" i="17"/>
  <c r="V23" i="17" s="1"/>
  <c r="W23" i="17" s="1"/>
  <c r="U9" i="17"/>
  <c r="V9" i="17" s="1"/>
  <c r="W9" i="17" s="1"/>
  <c r="W38" i="17" l="1"/>
  <c r="W30" i="17"/>
  <c r="W29" i="17"/>
  <c r="W37" i="17"/>
  <c r="W35" i="17"/>
  <c r="W33" i="17"/>
  <c r="W28" i="17"/>
  <c r="W36" i="17"/>
  <c r="W34" i="17"/>
  <c r="W32" i="17"/>
  <c r="W31" i="17"/>
  <c r="U24" i="17"/>
  <c r="V24" i="17" s="1"/>
  <c r="W24" i="17" s="1"/>
  <c r="U2" i="17"/>
  <c r="V2" i="17" s="1"/>
  <c r="W2" i="17" s="1"/>
  <c r="U3" i="17"/>
  <c r="V3" i="17" s="1"/>
  <c r="W3" i="17" s="1"/>
  <c r="U4" i="17"/>
  <c r="V4" i="17" s="1"/>
  <c r="W4" i="17" s="1"/>
  <c r="U5" i="17"/>
  <c r="V5" i="17" s="1"/>
  <c r="W5" i="17" s="1"/>
  <c r="U6" i="17"/>
  <c r="V6" i="17" s="1"/>
  <c r="W6" i="17" s="1"/>
  <c r="U7" i="17"/>
  <c r="V7" i="17" s="1"/>
  <c r="W7" i="17" s="1"/>
  <c r="U8" i="17"/>
  <c r="V8" i="17" s="1"/>
  <c r="W8" i="17" s="1"/>
  <c r="U25" i="17"/>
  <c r="V25" i="17" s="1"/>
  <c r="W25" i="17" s="1"/>
  <c r="U11" i="17"/>
  <c r="V11" i="17" s="1"/>
  <c r="W11" i="17" s="1"/>
  <c r="U12" i="17"/>
  <c r="V12" i="17" s="1"/>
  <c r="W12" i="17" s="1"/>
  <c r="U13" i="17"/>
  <c r="V13" i="17" s="1"/>
  <c r="W13" i="17" s="1"/>
  <c r="U14" i="17"/>
  <c r="V14" i="17" s="1"/>
  <c r="W14" i="17" s="1"/>
  <c r="U16" i="17"/>
  <c r="V16" i="17" s="1"/>
  <c r="W16" i="17" s="1"/>
  <c r="U17" i="17"/>
  <c r="V17" i="17" s="1"/>
  <c r="W17" i="17" s="1"/>
  <c r="U18" i="17"/>
  <c r="V18" i="17" s="1"/>
  <c r="W18" i="17" s="1"/>
  <c r="U19" i="17"/>
  <c r="V19" i="17" s="1"/>
  <c r="W19" i="17" s="1"/>
  <c r="P25" i="33"/>
  <c r="Q25" i="33" s="1"/>
  <c r="R25" i="33" s="1"/>
  <c r="P26" i="33"/>
  <c r="Q26" i="33" s="1"/>
  <c r="R26" i="33" s="1"/>
  <c r="P27" i="33"/>
  <c r="Q27" i="33" s="1"/>
  <c r="R27" i="33" s="1"/>
  <c r="P21" i="33"/>
  <c r="Q21" i="33" s="1"/>
  <c r="R21" i="33" s="1"/>
  <c r="P22" i="33"/>
  <c r="Q22" i="33" s="1"/>
  <c r="R22" i="33" s="1"/>
  <c r="P23" i="33"/>
  <c r="Q23" i="33" s="1"/>
  <c r="R23" i="33" s="1"/>
  <c r="P24" i="33"/>
  <c r="Q24" i="33" s="1"/>
  <c r="R24" i="33" s="1"/>
  <c r="S26" i="33" l="1"/>
  <c r="T26" i="33" s="1"/>
  <c r="S24" i="33"/>
  <c r="T24" i="33" s="1"/>
  <c r="S25" i="33"/>
  <c r="T25" i="33" s="1"/>
  <c r="S21" i="33"/>
  <c r="T21" i="33" s="1"/>
  <c r="S27" i="33"/>
  <c r="T27" i="33" s="1"/>
  <c r="S22" i="33"/>
  <c r="T22" i="33" s="1"/>
  <c r="S23" i="33"/>
  <c r="T23" i="33" s="1"/>
  <c r="P20" i="33" l="1"/>
  <c r="Q20" i="33" s="1"/>
  <c r="R20" i="33" s="1"/>
  <c r="P19" i="33"/>
  <c r="Q19" i="33" s="1"/>
  <c r="R19" i="33" s="1"/>
  <c r="P18" i="33"/>
  <c r="Q18" i="33" s="1"/>
  <c r="R18" i="33" s="1"/>
  <c r="P17" i="33"/>
  <c r="Q17" i="33" s="1"/>
  <c r="R17" i="33" s="1"/>
  <c r="P16" i="33"/>
  <c r="Q16" i="33" s="1"/>
  <c r="R16" i="33" s="1"/>
  <c r="P15" i="33"/>
  <c r="Q15" i="33" s="1"/>
  <c r="R15" i="33" s="1"/>
  <c r="P14" i="33"/>
  <c r="Q14" i="33" s="1"/>
  <c r="R14" i="33" s="1"/>
  <c r="P13" i="33"/>
  <c r="Q13" i="33" s="1"/>
  <c r="R13" i="33" s="1"/>
  <c r="P12" i="33"/>
  <c r="Q12" i="33" s="1"/>
  <c r="R12" i="33" s="1"/>
  <c r="P11" i="33"/>
  <c r="Q11" i="33" s="1"/>
  <c r="R11" i="33" s="1"/>
  <c r="P10" i="33"/>
  <c r="Q10" i="33" s="1"/>
  <c r="R10" i="33" s="1"/>
  <c r="P9" i="33"/>
  <c r="Q9" i="33" s="1"/>
  <c r="R9" i="33" s="1"/>
  <c r="P3" i="33"/>
  <c r="Q3" i="33" s="1"/>
  <c r="R3" i="33" s="1"/>
  <c r="P8" i="33"/>
  <c r="Q8" i="33" s="1"/>
  <c r="R8" i="33" s="1"/>
  <c r="P5" i="33"/>
  <c r="Q5" i="33" s="1"/>
  <c r="R5" i="33" s="1"/>
  <c r="P4" i="33"/>
  <c r="Q4" i="33" s="1"/>
  <c r="R4" i="33" s="1"/>
  <c r="S12" i="33" l="1"/>
  <c r="T12" i="33" s="1"/>
  <c r="S16" i="33"/>
  <c r="T16" i="33" s="1"/>
  <c r="S20" i="33"/>
  <c r="T20" i="33" s="1"/>
  <c r="S3" i="33"/>
  <c r="T3" i="33" s="1"/>
  <c r="S11" i="33"/>
  <c r="T11" i="33" s="1"/>
  <c r="S19" i="33"/>
  <c r="T19" i="33" s="1"/>
  <c r="S8" i="33"/>
  <c r="T8" i="33" s="1"/>
  <c r="S15" i="33"/>
  <c r="T15" i="33" s="1"/>
  <c r="S5" i="33"/>
  <c r="T5" i="33" s="1"/>
  <c r="S10" i="33"/>
  <c r="T10" i="33" s="1"/>
  <c r="S14" i="33"/>
  <c r="T14" i="33" s="1"/>
  <c r="S18" i="33"/>
  <c r="T18" i="33" s="1"/>
  <c r="S4" i="33"/>
  <c r="T4" i="33" s="1"/>
  <c r="S9" i="33"/>
  <c r="T9" i="33" s="1"/>
  <c r="S13" i="33"/>
  <c r="T13" i="33" s="1"/>
  <c r="S17" i="33"/>
  <c r="T17" i="33" s="1"/>
</calcChain>
</file>

<file path=xl/sharedStrings.xml><?xml version="1.0" encoding="utf-8"?>
<sst xmlns="http://schemas.openxmlformats.org/spreadsheetml/2006/main" count="78" uniqueCount="55">
  <si>
    <t>nord</t>
  </si>
  <si>
    <t>Nome</t>
  </si>
  <si>
    <t>Média</t>
  </si>
  <si>
    <t>Média final</t>
  </si>
  <si>
    <t>Prova 2B</t>
  </si>
  <si>
    <t>Média B2</t>
  </si>
  <si>
    <t>Média final ARREDONDADA</t>
  </si>
  <si>
    <t>Grupo</t>
  </si>
  <si>
    <t>Média B1</t>
  </si>
  <si>
    <t>ATIV tot</t>
  </si>
  <si>
    <t>Média B2 arredondada</t>
  </si>
  <si>
    <t>ATPS</t>
  </si>
  <si>
    <t>RA</t>
  </si>
  <si>
    <t>Legenda:</t>
  </si>
  <si>
    <t>A- Ausente</t>
  </si>
  <si>
    <t>NE- Não Entregou</t>
  </si>
  <si>
    <t>Lista 1</t>
  </si>
  <si>
    <t>Participação LAB</t>
  </si>
  <si>
    <t>Charles Lira Bessa</t>
  </si>
  <si>
    <t>Geovane Ferreira Porto</t>
  </si>
  <si>
    <t>Teodorico da Costa Goncalves de Souza</t>
  </si>
  <si>
    <t>Alan Leandro de Almeida</t>
  </si>
  <si>
    <t>Alex Barros de Alcantara</t>
  </si>
  <si>
    <t>Alisson Jonatas de Carvalho</t>
  </si>
  <si>
    <t>Anderson dos Santos Liberato</t>
  </si>
  <si>
    <t>Bruno Klaiber Santin</t>
  </si>
  <si>
    <t>Bruno Romero Conde</t>
  </si>
  <si>
    <t>CLAYTON DA SILVA</t>
  </si>
  <si>
    <t>Danilo Parra Pereira</t>
  </si>
  <si>
    <t>Diego Guttierres Ruza</t>
  </si>
  <si>
    <t>Efraim Belarmino Ferreira</t>
  </si>
  <si>
    <t>FERNANDO ALVARES CACCELLI</t>
  </si>
  <si>
    <t>Guilherme Batista Leite</t>
  </si>
  <si>
    <t>João Araujo da Silva</t>
  </si>
  <si>
    <t>Moises Ferreira Arantes</t>
  </si>
  <si>
    <t>Patricia Ramos de Oliveira</t>
  </si>
  <si>
    <t>PAULO ANDRE RODRIGUES</t>
  </si>
  <si>
    <t>Rafael da silva pereira</t>
  </si>
  <si>
    <t>Ricardo Correa Venter</t>
  </si>
  <si>
    <t>Stefani Alves Luz</t>
  </si>
  <si>
    <t>Tayrone Gabriel dos Santos</t>
  </si>
  <si>
    <t>Washington Luiz Lima Pereira</t>
  </si>
  <si>
    <t>Wellington Aparecido Estradiote de Freitas</t>
  </si>
  <si>
    <t>Rafael Cordeiro</t>
  </si>
  <si>
    <t>Relatório 1</t>
  </si>
  <si>
    <t>Relatório 2</t>
  </si>
  <si>
    <t>Edivan de Lira</t>
  </si>
  <si>
    <t>Edvaldo Rodrigues da Silva Filho</t>
  </si>
  <si>
    <t>Lucas Person Fontes</t>
  </si>
  <si>
    <t>Jadilson do Carmos</t>
  </si>
  <si>
    <t>Alessandro Silva Gonçalves</t>
  </si>
  <si>
    <t>Adriano Santana Ferreira</t>
  </si>
  <si>
    <t>Prova B1</t>
  </si>
  <si>
    <t>Resenha</t>
  </si>
  <si>
    <t>Taylor Zorzim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</si>
</sst>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8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1" fillId="3" borderId="1" xfId="0" applyNumberFormat="1" applyFont="1" applyFill="1" applyBorder="1" applyAlignment="1"/>
    <xf numFmtId="0" fontId="4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/>
    <xf numFmtId="0" fontId="3" fillId="4" borderId="0" xfId="0" applyNumberFormat="1" applyFont="1" applyFill="1" applyAlignment="1">
      <alignment vertical="top" wrapText="1"/>
    </xf>
    <xf numFmtId="0" fontId="1" fillId="0" borderId="2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 wrapText="1"/>
    </xf>
  </cellXfs>
  <cellStyles count="1">
    <cellStyle name="Normal" xfId="0" builtinId="0"/>
  </cellStyles>
  <dxfs count="10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31"/>
  <sheetViews>
    <sheetView showGridLines="0"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K3" sqref="K3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5" width="11.296875" style="30" customWidth="1"/>
    <col min="6" max="6" width="11.296875" style="23" customWidth="1"/>
    <col min="7" max="7" width="11.69921875" style="1" customWidth="1"/>
    <col min="8" max="8" width="9.59765625" style="1" customWidth="1"/>
    <col min="9" max="9" width="8.796875" style="1" customWidth="1"/>
    <col min="10" max="10" width="6.296875" style="1" customWidth="1"/>
    <col min="11" max="11" width="7" style="1" customWidth="1"/>
    <col min="12" max="12" width="8.09765625" style="30" customWidth="1"/>
    <col min="13" max="13" width="6" style="1" customWidth="1"/>
    <col min="14" max="14" width="6.59765625" style="1" customWidth="1"/>
    <col min="15" max="15" width="4.296875" style="1" bestFit="1" customWidth="1"/>
    <col min="16" max="255" width="6.59765625" style="1" customWidth="1"/>
    <col min="256" max="16384" width="6.59765625" style="2"/>
  </cols>
  <sheetData>
    <row r="1" spans="1:258" ht="33.75" customHeight="1" x14ac:dyDescent="0.2">
      <c r="A1" s="3" t="s">
        <v>7</v>
      </c>
      <c r="B1" s="3" t="s">
        <v>0</v>
      </c>
      <c r="C1" s="3" t="s">
        <v>12</v>
      </c>
      <c r="D1" s="3" t="s">
        <v>1</v>
      </c>
      <c r="E1" s="27" t="s">
        <v>52</v>
      </c>
      <c r="F1" s="43" t="s">
        <v>53</v>
      </c>
      <c r="G1" s="3" t="s">
        <v>17</v>
      </c>
      <c r="H1" s="3" t="s">
        <v>44</v>
      </c>
      <c r="I1" s="3" t="s">
        <v>45</v>
      </c>
      <c r="J1" s="3" t="s">
        <v>16</v>
      </c>
      <c r="K1" s="3" t="s">
        <v>11</v>
      </c>
      <c r="L1" s="27" t="s">
        <v>2</v>
      </c>
      <c r="M1" s="4" t="s">
        <v>8</v>
      </c>
      <c r="N1" s="3" t="s">
        <v>4</v>
      </c>
      <c r="O1" s="5" t="s">
        <v>11</v>
      </c>
      <c r="P1" s="4" t="s">
        <v>9</v>
      </c>
      <c r="Q1" s="3" t="s">
        <v>5</v>
      </c>
      <c r="R1" s="5" t="s">
        <v>10</v>
      </c>
      <c r="S1" s="5" t="s">
        <v>3</v>
      </c>
      <c r="T1" s="5" t="s">
        <v>6</v>
      </c>
    </row>
    <row r="2" spans="1:258" ht="15.75" customHeight="1" x14ac:dyDescent="0.2">
      <c r="A2" s="3"/>
      <c r="B2" s="34">
        <v>1</v>
      </c>
      <c r="C2" s="3">
        <v>1299918285</v>
      </c>
      <c r="D2" s="39" t="s">
        <v>51</v>
      </c>
      <c r="E2" s="44">
        <v>1.75</v>
      </c>
      <c r="F2" s="46">
        <v>0.4</v>
      </c>
      <c r="G2" s="31">
        <v>0.2</v>
      </c>
      <c r="H2" s="31">
        <v>0.5</v>
      </c>
      <c r="I2" s="31">
        <v>0.5</v>
      </c>
      <c r="J2" s="31"/>
      <c r="K2" s="3">
        <f>SUM(F2:J2)</f>
        <v>1.6</v>
      </c>
      <c r="L2" s="27">
        <f>E2+K2</f>
        <v>3.35</v>
      </c>
      <c r="M2" s="4"/>
      <c r="N2" s="3"/>
      <c r="O2" s="5"/>
      <c r="P2" s="4"/>
      <c r="Q2" s="3"/>
      <c r="R2" s="5"/>
      <c r="S2" s="5"/>
      <c r="T2" s="5"/>
    </row>
    <row r="3" spans="1:258" s="24" customFormat="1" ht="18" customHeight="1" x14ac:dyDescent="0.25">
      <c r="A3" s="20"/>
      <c r="B3" s="35">
        <v>2</v>
      </c>
      <c r="C3" s="21">
        <v>1570189149</v>
      </c>
      <c r="D3" s="40" t="s">
        <v>50</v>
      </c>
      <c r="E3" s="45">
        <v>2.75</v>
      </c>
      <c r="F3" s="32">
        <v>0.3</v>
      </c>
      <c r="G3" s="32">
        <v>0.2</v>
      </c>
      <c r="H3" s="32">
        <v>0.5</v>
      </c>
      <c r="I3" s="32">
        <v>0.5</v>
      </c>
      <c r="J3" s="32">
        <v>0.4</v>
      </c>
      <c r="K3" s="3">
        <f t="shared" ref="K3:K8" si="0">SUM(F3:J3)</f>
        <v>1.9</v>
      </c>
      <c r="L3" s="27">
        <f t="shared" ref="L3:L8" si="1">E3+K3</f>
        <v>4.6500000000000004</v>
      </c>
      <c r="M3" s="22"/>
      <c r="N3" s="22"/>
      <c r="O3" s="22"/>
      <c r="P3" s="22" t="e">
        <f>O3+#REF!+#REF!</f>
        <v>#REF!</v>
      </c>
      <c r="Q3" s="22" t="e">
        <f>0.8*N3+0.2*P3</f>
        <v>#REF!</v>
      </c>
      <c r="R3" s="22" t="e">
        <f>INT((Q3)*10+0.4)/10</f>
        <v>#REF!</v>
      </c>
      <c r="S3" s="33" t="e">
        <f>0.4*M3+0.6*R3</f>
        <v>#REF!</v>
      </c>
      <c r="T3" s="33" t="e">
        <f>INT((S3)*10+0.4)/10</f>
        <v>#REF!</v>
      </c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8" ht="15" customHeight="1" x14ac:dyDescent="0.25">
      <c r="A4" s="6"/>
      <c r="B4" s="36">
        <v>3</v>
      </c>
      <c r="C4" s="9">
        <v>5660123890</v>
      </c>
      <c r="D4" s="41" t="s">
        <v>18</v>
      </c>
      <c r="E4" s="45">
        <v>2.75</v>
      </c>
      <c r="F4" s="32">
        <v>0.35</v>
      </c>
      <c r="G4" s="16">
        <v>0.2</v>
      </c>
      <c r="H4" s="16">
        <v>0.5</v>
      </c>
      <c r="I4" s="16">
        <v>0.5</v>
      </c>
      <c r="J4" s="16">
        <v>0.35</v>
      </c>
      <c r="K4" s="3">
        <f t="shared" si="0"/>
        <v>1.9</v>
      </c>
      <c r="L4" s="27">
        <f t="shared" si="1"/>
        <v>4.6500000000000004</v>
      </c>
      <c r="M4" s="7"/>
      <c r="N4" s="7"/>
      <c r="O4" s="7"/>
      <c r="P4" s="7" t="e">
        <f>O4+#REF!+#REF!</f>
        <v>#REF!</v>
      </c>
      <c r="Q4" s="7" t="e">
        <f t="shared" ref="Q4:Q27" si="2">0.8*N4+0.2*P4</f>
        <v>#REF!</v>
      </c>
      <c r="R4" s="7" t="e">
        <f>INT((Q4)*10+0.4)/10</f>
        <v>#REF!</v>
      </c>
      <c r="S4" s="8" t="e">
        <f t="shared" ref="S4:S27" si="3">0.4*M4+0.6*R4</f>
        <v>#REF!</v>
      </c>
      <c r="T4" s="8" t="e">
        <f>INT((S4)*10+0.4)/10</f>
        <v>#REF!</v>
      </c>
    </row>
    <row r="5" spans="1:258" ht="15" customHeight="1" x14ac:dyDescent="0.25">
      <c r="A5" s="6"/>
      <c r="B5" s="36">
        <v>4</v>
      </c>
      <c r="C5" s="9">
        <v>5899073782</v>
      </c>
      <c r="D5" s="41" t="s">
        <v>19</v>
      </c>
      <c r="E5" s="45">
        <v>4</v>
      </c>
      <c r="F5" s="32">
        <v>0.4</v>
      </c>
      <c r="G5" s="16">
        <v>0.2</v>
      </c>
      <c r="H5" s="16">
        <v>0.5</v>
      </c>
      <c r="I5" s="16">
        <v>0.5</v>
      </c>
      <c r="J5" s="16">
        <v>0.4</v>
      </c>
      <c r="K5" s="3">
        <f t="shared" si="0"/>
        <v>2</v>
      </c>
      <c r="L5" s="27">
        <f t="shared" si="1"/>
        <v>6</v>
      </c>
      <c r="M5" s="7"/>
      <c r="N5" s="7"/>
      <c r="O5" s="7"/>
      <c r="P5" s="7" t="e">
        <f>O5+#REF!+#REF!</f>
        <v>#REF!</v>
      </c>
      <c r="Q5" s="7" t="e">
        <f t="shared" si="2"/>
        <v>#REF!</v>
      </c>
      <c r="R5" s="7" t="e">
        <f t="shared" ref="R5:R20" si="4">INT((Q5)*10+0.4)/10</f>
        <v>#REF!</v>
      </c>
      <c r="S5" s="8" t="e">
        <f t="shared" si="3"/>
        <v>#REF!</v>
      </c>
      <c r="T5" s="8" t="e">
        <f t="shared" ref="T5:T20" si="5">INT((S5)*10+0.4)/10</f>
        <v>#REF!</v>
      </c>
    </row>
    <row r="6" spans="1:258" ht="15" customHeight="1" x14ac:dyDescent="0.25">
      <c r="A6" s="6"/>
      <c r="B6" s="34">
        <v>5</v>
      </c>
      <c r="C6" s="9">
        <v>3708619765</v>
      </c>
      <c r="D6" s="41" t="s">
        <v>49</v>
      </c>
      <c r="E6" s="45">
        <v>4</v>
      </c>
      <c r="F6" s="32">
        <v>0.4</v>
      </c>
      <c r="G6" s="16">
        <v>0.2</v>
      </c>
      <c r="H6" s="16">
        <v>0.5</v>
      </c>
      <c r="I6" s="16">
        <v>0.45</v>
      </c>
      <c r="J6" s="16">
        <v>0.4</v>
      </c>
      <c r="K6" s="3">
        <f t="shared" si="0"/>
        <v>1.9500000000000002</v>
      </c>
      <c r="L6" s="27">
        <f t="shared" si="1"/>
        <v>5.95</v>
      </c>
      <c r="M6" s="7"/>
      <c r="N6" s="7"/>
      <c r="O6" s="7"/>
      <c r="P6" s="7"/>
      <c r="Q6" s="7"/>
      <c r="R6" s="7"/>
      <c r="S6" s="8"/>
      <c r="T6" s="8"/>
    </row>
    <row r="7" spans="1:258" s="24" customFormat="1" ht="15" customHeight="1" x14ac:dyDescent="0.25">
      <c r="A7" s="20"/>
      <c r="B7" s="35">
        <v>6</v>
      </c>
      <c r="C7" s="21">
        <v>101038046</v>
      </c>
      <c r="D7" s="40" t="s">
        <v>43</v>
      </c>
      <c r="E7" s="28">
        <v>1.75</v>
      </c>
      <c r="F7" s="22">
        <v>0.4</v>
      </c>
      <c r="G7" s="22"/>
      <c r="H7" s="22">
        <v>0.45</v>
      </c>
      <c r="I7" s="22"/>
      <c r="J7" s="22">
        <v>0.4</v>
      </c>
      <c r="K7" s="3">
        <f t="shared" si="0"/>
        <v>1.25</v>
      </c>
      <c r="L7" s="27">
        <f t="shared" si="1"/>
        <v>3</v>
      </c>
      <c r="M7" s="22"/>
      <c r="N7" s="22"/>
      <c r="O7" s="22"/>
      <c r="P7" s="22"/>
      <c r="Q7" s="22"/>
      <c r="R7" s="22"/>
      <c r="S7" s="22"/>
      <c r="T7" s="22"/>
      <c r="U7" s="22">
        <f>R7+S7+T7</f>
        <v>0</v>
      </c>
      <c r="V7" s="22">
        <f>N7+U7</f>
        <v>0</v>
      </c>
      <c r="W7" s="33">
        <f>0.4*L7+0.6*V7</f>
        <v>1.2000000000000002</v>
      </c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</row>
    <row r="8" spans="1:258" ht="15" customHeight="1" x14ac:dyDescent="0.25">
      <c r="A8" s="6"/>
      <c r="B8" s="36">
        <v>7</v>
      </c>
      <c r="C8" s="9">
        <v>5660123928</v>
      </c>
      <c r="D8" s="9" t="s">
        <v>20</v>
      </c>
      <c r="E8" s="45">
        <v>3.5</v>
      </c>
      <c r="F8" s="32">
        <v>0.35</v>
      </c>
      <c r="G8" s="16">
        <v>0.2</v>
      </c>
      <c r="H8" s="16">
        <v>0.5</v>
      </c>
      <c r="I8" s="16">
        <v>0.5</v>
      </c>
      <c r="J8" s="16">
        <v>0.4</v>
      </c>
      <c r="K8" s="3">
        <f t="shared" si="0"/>
        <v>1.9500000000000002</v>
      </c>
      <c r="L8" s="27">
        <f t="shared" si="1"/>
        <v>5.45</v>
      </c>
      <c r="M8" s="7"/>
      <c r="N8" s="7"/>
      <c r="O8" s="7"/>
      <c r="P8" s="7" t="e">
        <f>O8+#REF!+#REF!</f>
        <v>#REF!</v>
      </c>
      <c r="Q8" s="7" t="e">
        <f t="shared" si="2"/>
        <v>#REF!</v>
      </c>
      <c r="R8" s="7" t="e">
        <f t="shared" si="4"/>
        <v>#REF!</v>
      </c>
      <c r="S8" s="8" t="e">
        <f t="shared" si="3"/>
        <v>#REF!</v>
      </c>
      <c r="T8" s="8" t="e">
        <f t="shared" si="5"/>
        <v>#REF!</v>
      </c>
    </row>
    <row r="9" spans="1:258" ht="15" customHeight="1" x14ac:dyDescent="0.25">
      <c r="A9" s="6"/>
      <c r="B9" s="36">
        <v>8</v>
      </c>
      <c r="C9" s="19"/>
      <c r="D9" s="9" t="s">
        <v>2</v>
      </c>
      <c r="E9" s="45">
        <f>AVERAGE(E2:E8)</f>
        <v>2.9285714285714284</v>
      </c>
      <c r="F9" s="32"/>
      <c r="G9" s="16"/>
      <c r="H9" s="16"/>
      <c r="I9" s="16"/>
      <c r="J9" s="16"/>
      <c r="K9" s="7"/>
      <c r="L9" s="28"/>
      <c r="M9" s="7"/>
      <c r="N9" s="7"/>
      <c r="O9" s="7"/>
      <c r="P9" s="7" t="e">
        <f>O9+#REF!+#REF!</f>
        <v>#REF!</v>
      </c>
      <c r="Q9" s="7" t="e">
        <f t="shared" si="2"/>
        <v>#REF!</v>
      </c>
      <c r="R9" s="7" t="e">
        <f t="shared" si="4"/>
        <v>#REF!</v>
      </c>
      <c r="S9" s="8" t="e">
        <f t="shared" si="3"/>
        <v>#REF!</v>
      </c>
      <c r="T9" s="8" t="e">
        <f t="shared" si="5"/>
        <v>#REF!</v>
      </c>
    </row>
    <row r="10" spans="1:258" ht="15" customHeight="1" x14ac:dyDescent="0.25">
      <c r="A10" s="6"/>
      <c r="B10" s="34">
        <v>9</v>
      </c>
      <c r="C10" s="19"/>
      <c r="D10" s="9"/>
      <c r="E10" s="45"/>
      <c r="F10" s="32"/>
      <c r="G10" s="16"/>
      <c r="H10" s="16"/>
      <c r="I10" s="16"/>
      <c r="J10" s="16"/>
      <c r="K10" s="7"/>
      <c r="L10" s="28"/>
      <c r="M10" s="7"/>
      <c r="N10" s="7"/>
      <c r="O10" s="7"/>
      <c r="P10" s="7" t="e">
        <f>O10+#REF!+#REF!</f>
        <v>#REF!</v>
      </c>
      <c r="Q10" s="7" t="e">
        <f t="shared" si="2"/>
        <v>#REF!</v>
      </c>
      <c r="R10" s="7" t="e">
        <f t="shared" si="4"/>
        <v>#REF!</v>
      </c>
      <c r="S10" s="8" t="e">
        <f t="shared" si="3"/>
        <v>#REF!</v>
      </c>
      <c r="T10" s="8" t="e">
        <f t="shared" si="5"/>
        <v>#REF!</v>
      </c>
    </row>
    <row r="11" spans="1:258" ht="15" customHeight="1" x14ac:dyDescent="0.25">
      <c r="A11" s="6"/>
      <c r="B11" s="35">
        <v>10</v>
      </c>
      <c r="C11" s="19"/>
      <c r="D11" s="9"/>
      <c r="E11" s="45"/>
      <c r="F11" s="32"/>
      <c r="G11" s="16"/>
      <c r="H11" s="16"/>
      <c r="I11" s="16"/>
      <c r="J11" s="16"/>
      <c r="K11" s="7"/>
      <c r="L11" s="28"/>
      <c r="M11" s="7"/>
      <c r="N11" s="7"/>
      <c r="O11" s="7"/>
      <c r="P11" s="7" t="e">
        <f>O11+#REF!+#REF!</f>
        <v>#REF!</v>
      </c>
      <c r="Q11" s="7" t="e">
        <f t="shared" si="2"/>
        <v>#REF!</v>
      </c>
      <c r="R11" s="7" t="e">
        <f t="shared" si="4"/>
        <v>#REF!</v>
      </c>
      <c r="S11" s="8" t="e">
        <f t="shared" si="3"/>
        <v>#REF!</v>
      </c>
      <c r="T11" s="8" t="e">
        <f t="shared" si="5"/>
        <v>#REF!</v>
      </c>
    </row>
    <row r="12" spans="1:258" ht="15" customHeight="1" x14ac:dyDescent="0.25">
      <c r="A12" s="6"/>
      <c r="B12" s="36">
        <v>11</v>
      </c>
      <c r="C12" s="19"/>
      <c r="D12" s="9"/>
      <c r="E12" s="45"/>
      <c r="F12" s="32"/>
      <c r="G12" s="16"/>
      <c r="H12" s="16"/>
      <c r="I12" s="16"/>
      <c r="J12" s="16"/>
      <c r="K12" s="7"/>
      <c r="L12" s="28"/>
      <c r="M12" s="7"/>
      <c r="N12" s="7"/>
      <c r="O12" s="7"/>
      <c r="P12" s="7" t="e">
        <f>O12+#REF!+#REF!</f>
        <v>#REF!</v>
      </c>
      <c r="Q12" s="7" t="e">
        <f t="shared" si="2"/>
        <v>#REF!</v>
      </c>
      <c r="R12" s="7" t="e">
        <f t="shared" si="4"/>
        <v>#REF!</v>
      </c>
      <c r="S12" s="8" t="e">
        <f t="shared" si="3"/>
        <v>#REF!</v>
      </c>
      <c r="T12" s="8" t="e">
        <f t="shared" si="5"/>
        <v>#REF!</v>
      </c>
    </row>
    <row r="13" spans="1:258" ht="15" customHeight="1" x14ac:dyDescent="0.25">
      <c r="A13" s="6"/>
      <c r="B13" s="36">
        <v>12</v>
      </c>
      <c r="C13" s="19"/>
      <c r="D13" s="9"/>
      <c r="E13" s="45"/>
      <c r="F13" s="32"/>
      <c r="G13" s="16"/>
      <c r="H13" s="16"/>
      <c r="I13" s="16"/>
      <c r="J13" s="16"/>
      <c r="K13" s="7"/>
      <c r="L13" s="28"/>
      <c r="M13" s="7"/>
      <c r="N13" s="7"/>
      <c r="O13" s="7"/>
      <c r="P13" s="7" t="e">
        <f>O13+#REF!+#REF!</f>
        <v>#REF!</v>
      </c>
      <c r="Q13" s="7" t="e">
        <f t="shared" si="2"/>
        <v>#REF!</v>
      </c>
      <c r="R13" s="7" t="e">
        <f t="shared" si="4"/>
        <v>#REF!</v>
      </c>
      <c r="S13" s="8" t="e">
        <f t="shared" si="3"/>
        <v>#REF!</v>
      </c>
      <c r="T13" s="8" t="e">
        <f t="shared" si="5"/>
        <v>#REF!</v>
      </c>
    </row>
    <row r="14" spans="1:258" ht="15" customHeight="1" x14ac:dyDescent="0.25">
      <c r="A14" s="6"/>
      <c r="B14" s="34">
        <v>13</v>
      </c>
      <c r="C14" s="19"/>
      <c r="D14" s="9"/>
      <c r="E14" s="45"/>
      <c r="F14" s="32"/>
      <c r="G14" s="16"/>
      <c r="H14" s="16"/>
      <c r="I14" s="16"/>
      <c r="J14" s="16"/>
      <c r="K14" s="7"/>
      <c r="L14" s="28"/>
      <c r="M14" s="7"/>
      <c r="N14" s="7"/>
      <c r="O14" s="7"/>
      <c r="P14" s="7" t="e">
        <f>O14+#REF!+#REF!</f>
        <v>#REF!</v>
      </c>
      <c r="Q14" s="7" t="e">
        <f t="shared" si="2"/>
        <v>#REF!</v>
      </c>
      <c r="R14" s="7" t="e">
        <f t="shared" si="4"/>
        <v>#REF!</v>
      </c>
      <c r="S14" s="8" t="e">
        <f t="shared" si="3"/>
        <v>#REF!</v>
      </c>
      <c r="T14" s="8" t="e">
        <f t="shared" si="5"/>
        <v>#REF!</v>
      </c>
    </row>
    <row r="15" spans="1:258" ht="15" customHeight="1" x14ac:dyDescent="0.25">
      <c r="A15" s="6"/>
      <c r="B15" s="35">
        <v>14</v>
      </c>
      <c r="C15" s="9"/>
      <c r="D15" s="9"/>
      <c r="E15" s="45"/>
      <c r="F15" s="32"/>
      <c r="G15" s="16"/>
      <c r="H15" s="16"/>
      <c r="I15" s="16"/>
      <c r="J15" s="16"/>
      <c r="K15" s="7"/>
      <c r="L15" s="28"/>
      <c r="M15" s="7"/>
      <c r="N15" s="7"/>
      <c r="O15" s="7"/>
      <c r="P15" s="7" t="e">
        <f>O15+#REF!+#REF!</f>
        <v>#REF!</v>
      </c>
      <c r="Q15" s="7" t="e">
        <f t="shared" si="2"/>
        <v>#REF!</v>
      </c>
      <c r="R15" s="7" t="e">
        <f t="shared" si="4"/>
        <v>#REF!</v>
      </c>
      <c r="S15" s="8" t="e">
        <f t="shared" si="3"/>
        <v>#REF!</v>
      </c>
      <c r="T15" s="8" t="e">
        <f t="shared" si="5"/>
        <v>#REF!</v>
      </c>
    </row>
    <row r="16" spans="1:258" ht="15" customHeight="1" x14ac:dyDescent="0.25">
      <c r="A16" s="6"/>
      <c r="B16" s="36">
        <v>15</v>
      </c>
      <c r="C16" s="9"/>
      <c r="D16" s="9"/>
      <c r="E16" s="45"/>
      <c r="F16" s="32"/>
      <c r="G16" s="16"/>
      <c r="H16" s="16"/>
      <c r="I16" s="16"/>
      <c r="J16" s="16"/>
      <c r="K16" s="7"/>
      <c r="L16" s="28"/>
      <c r="M16" s="7"/>
      <c r="N16" s="7"/>
      <c r="O16" s="7"/>
      <c r="P16" s="7" t="e">
        <f>O16+#REF!+#REF!</f>
        <v>#REF!</v>
      </c>
      <c r="Q16" s="7" t="e">
        <f t="shared" si="2"/>
        <v>#REF!</v>
      </c>
      <c r="R16" s="7" t="e">
        <f t="shared" si="4"/>
        <v>#REF!</v>
      </c>
      <c r="S16" s="8" t="e">
        <f t="shared" si="3"/>
        <v>#REF!</v>
      </c>
      <c r="T16" s="8" t="e">
        <f t="shared" si="5"/>
        <v>#REF!</v>
      </c>
    </row>
    <row r="17" spans="1:20" ht="15" customHeight="1" x14ac:dyDescent="0.25">
      <c r="A17" s="6"/>
      <c r="B17" s="36">
        <v>16</v>
      </c>
      <c r="C17" s="9"/>
      <c r="D17" s="9"/>
      <c r="E17" s="45"/>
      <c r="F17" s="32"/>
      <c r="G17" s="16"/>
      <c r="H17" s="16"/>
      <c r="I17" s="16"/>
      <c r="J17" s="16"/>
      <c r="K17" s="7"/>
      <c r="L17" s="28"/>
      <c r="M17" s="7"/>
      <c r="N17" s="7"/>
      <c r="O17" s="7"/>
      <c r="P17" s="7" t="e">
        <f>O17+#REF!+#REF!</f>
        <v>#REF!</v>
      </c>
      <c r="Q17" s="7" t="e">
        <f t="shared" si="2"/>
        <v>#REF!</v>
      </c>
      <c r="R17" s="7" t="e">
        <f t="shared" si="4"/>
        <v>#REF!</v>
      </c>
      <c r="S17" s="8" t="e">
        <f t="shared" si="3"/>
        <v>#REF!</v>
      </c>
      <c r="T17" s="8" t="e">
        <f t="shared" si="5"/>
        <v>#REF!</v>
      </c>
    </row>
    <row r="18" spans="1:20" ht="15" customHeight="1" x14ac:dyDescent="0.25">
      <c r="A18" s="6"/>
      <c r="B18" s="34">
        <v>17</v>
      </c>
      <c r="C18" s="9"/>
      <c r="D18" s="9"/>
      <c r="E18" s="45"/>
      <c r="F18" s="32"/>
      <c r="G18" s="16"/>
      <c r="H18" s="16"/>
      <c r="I18" s="16"/>
      <c r="J18" s="16"/>
      <c r="K18" s="7"/>
      <c r="L18" s="28"/>
      <c r="M18" s="7"/>
      <c r="N18" s="7"/>
      <c r="O18" s="7"/>
      <c r="P18" s="7" t="e">
        <f>O18+#REF!+#REF!</f>
        <v>#REF!</v>
      </c>
      <c r="Q18" s="7" t="e">
        <f t="shared" si="2"/>
        <v>#REF!</v>
      </c>
      <c r="R18" s="7" t="e">
        <f t="shared" si="4"/>
        <v>#REF!</v>
      </c>
      <c r="S18" s="8" t="e">
        <f t="shared" si="3"/>
        <v>#REF!</v>
      </c>
      <c r="T18" s="8" t="e">
        <f t="shared" si="5"/>
        <v>#REF!</v>
      </c>
    </row>
    <row r="19" spans="1:20" ht="15" customHeight="1" x14ac:dyDescent="0.25">
      <c r="A19" s="6"/>
      <c r="B19" s="35">
        <v>18</v>
      </c>
      <c r="C19" s="9"/>
      <c r="D19" s="9"/>
      <c r="E19" s="45"/>
      <c r="F19" s="32"/>
      <c r="G19" s="16"/>
      <c r="H19" s="16"/>
      <c r="I19" s="16"/>
      <c r="J19" s="16"/>
      <c r="K19" s="7"/>
      <c r="L19" s="28"/>
      <c r="M19" s="7"/>
      <c r="N19" s="7"/>
      <c r="O19" s="7"/>
      <c r="P19" s="7" t="e">
        <f>O19+#REF!+#REF!</f>
        <v>#REF!</v>
      </c>
      <c r="Q19" s="7" t="e">
        <f t="shared" si="2"/>
        <v>#REF!</v>
      </c>
      <c r="R19" s="7" t="e">
        <f t="shared" si="4"/>
        <v>#REF!</v>
      </c>
      <c r="S19" s="8" t="e">
        <f t="shared" si="3"/>
        <v>#REF!</v>
      </c>
      <c r="T19" s="8" t="e">
        <f t="shared" si="5"/>
        <v>#REF!</v>
      </c>
    </row>
    <row r="20" spans="1:20" ht="15" customHeight="1" x14ac:dyDescent="0.25">
      <c r="A20" s="6"/>
      <c r="B20" s="36">
        <v>19</v>
      </c>
      <c r="C20" s="9"/>
      <c r="D20" s="9"/>
      <c r="E20" s="45"/>
      <c r="F20" s="32"/>
      <c r="G20" s="16"/>
      <c r="H20" s="16"/>
      <c r="I20" s="16"/>
      <c r="J20" s="16"/>
      <c r="K20" s="7"/>
      <c r="L20" s="28"/>
      <c r="M20" s="7"/>
      <c r="N20" s="7"/>
      <c r="O20" s="7"/>
      <c r="P20" s="7" t="e">
        <f>O20+#REF!+#REF!</f>
        <v>#REF!</v>
      </c>
      <c r="Q20" s="7" t="e">
        <f t="shared" si="2"/>
        <v>#REF!</v>
      </c>
      <c r="R20" s="7" t="e">
        <f t="shared" si="4"/>
        <v>#REF!</v>
      </c>
      <c r="S20" s="8" t="e">
        <f t="shared" si="3"/>
        <v>#REF!</v>
      </c>
      <c r="T20" s="8" t="e">
        <f t="shared" si="5"/>
        <v>#REF!</v>
      </c>
    </row>
    <row r="21" spans="1:20" ht="15" customHeight="1" x14ac:dyDescent="0.25">
      <c r="A21" s="6"/>
      <c r="B21" s="36">
        <v>20</v>
      </c>
      <c r="C21" s="9"/>
      <c r="D21" s="9"/>
      <c r="E21" s="45"/>
      <c r="F21" s="32"/>
      <c r="G21" s="16"/>
      <c r="H21" s="16"/>
      <c r="I21" s="16"/>
      <c r="J21" s="16"/>
      <c r="K21" s="7"/>
      <c r="L21" s="28"/>
      <c r="M21" s="7"/>
      <c r="N21" s="7"/>
      <c r="O21" s="7"/>
      <c r="P21" s="7" t="e">
        <f>O21+#REF!+#REF!</f>
        <v>#REF!</v>
      </c>
      <c r="Q21" s="7" t="e">
        <f t="shared" si="2"/>
        <v>#REF!</v>
      </c>
      <c r="R21" s="7" t="e">
        <f t="shared" ref="R21:R24" si="6">INT((Q21)*10+0.4)/10</f>
        <v>#REF!</v>
      </c>
      <c r="S21" s="8" t="e">
        <f t="shared" si="3"/>
        <v>#REF!</v>
      </c>
      <c r="T21" s="8" t="e">
        <f t="shared" ref="T21:T24" si="7">INT((S21)*10+0.4)/10</f>
        <v>#REF!</v>
      </c>
    </row>
    <row r="22" spans="1:20" ht="15" customHeight="1" x14ac:dyDescent="0.25">
      <c r="A22" s="6"/>
      <c r="B22" s="34">
        <v>21</v>
      </c>
      <c r="C22" s="9"/>
      <c r="D22" s="9"/>
      <c r="E22" s="45"/>
      <c r="F22" s="32"/>
      <c r="G22" s="16"/>
      <c r="H22" s="16"/>
      <c r="I22" s="16"/>
      <c r="J22" s="16"/>
      <c r="K22" s="7"/>
      <c r="L22" s="28"/>
      <c r="M22" s="7"/>
      <c r="N22" s="7"/>
      <c r="O22" s="7"/>
      <c r="P22" s="7" t="e">
        <f>O22+#REF!+#REF!</f>
        <v>#REF!</v>
      </c>
      <c r="Q22" s="7" t="e">
        <f t="shared" si="2"/>
        <v>#REF!</v>
      </c>
      <c r="R22" s="7" t="e">
        <f t="shared" si="6"/>
        <v>#REF!</v>
      </c>
      <c r="S22" s="8" t="e">
        <f t="shared" si="3"/>
        <v>#REF!</v>
      </c>
      <c r="T22" s="8" t="e">
        <f t="shared" si="7"/>
        <v>#REF!</v>
      </c>
    </row>
    <row r="23" spans="1:20" ht="15" customHeight="1" x14ac:dyDescent="0.25">
      <c r="A23" s="6"/>
      <c r="B23" s="35">
        <v>22</v>
      </c>
      <c r="C23" s="9"/>
      <c r="D23" s="9"/>
      <c r="E23" s="45"/>
      <c r="F23" s="32"/>
      <c r="G23" s="16"/>
      <c r="H23" s="16"/>
      <c r="I23" s="16"/>
      <c r="J23" s="16"/>
      <c r="K23" s="7"/>
      <c r="L23" s="28"/>
      <c r="M23" s="7"/>
      <c r="N23" s="7"/>
      <c r="O23" s="7"/>
      <c r="P23" s="7" t="e">
        <f>O23+#REF!+#REF!</f>
        <v>#REF!</v>
      </c>
      <c r="Q23" s="7" t="e">
        <f t="shared" si="2"/>
        <v>#REF!</v>
      </c>
      <c r="R23" s="7" t="e">
        <f t="shared" si="6"/>
        <v>#REF!</v>
      </c>
      <c r="S23" s="8" t="e">
        <f t="shared" si="3"/>
        <v>#REF!</v>
      </c>
      <c r="T23" s="8" t="e">
        <f t="shared" si="7"/>
        <v>#REF!</v>
      </c>
    </row>
    <row r="24" spans="1:20" ht="15" customHeight="1" x14ac:dyDescent="0.25">
      <c r="A24" s="6"/>
      <c r="B24" s="36">
        <v>23</v>
      </c>
      <c r="C24" s="9"/>
      <c r="D24" s="9"/>
      <c r="E24" s="45"/>
      <c r="F24" s="32"/>
      <c r="G24" s="16"/>
      <c r="H24" s="16"/>
      <c r="I24" s="16"/>
      <c r="J24" s="16"/>
      <c r="K24" s="7"/>
      <c r="L24" s="28"/>
      <c r="M24" s="7"/>
      <c r="N24" s="7"/>
      <c r="O24" s="7"/>
      <c r="P24" s="7" t="e">
        <f>O24+#REF!+#REF!</f>
        <v>#REF!</v>
      </c>
      <c r="Q24" s="7" t="e">
        <f t="shared" si="2"/>
        <v>#REF!</v>
      </c>
      <c r="R24" s="7" t="e">
        <f t="shared" si="6"/>
        <v>#REF!</v>
      </c>
      <c r="S24" s="8" t="e">
        <f t="shared" si="3"/>
        <v>#REF!</v>
      </c>
      <c r="T24" s="8" t="e">
        <f t="shared" si="7"/>
        <v>#REF!</v>
      </c>
    </row>
    <row r="25" spans="1:20" ht="15" customHeight="1" x14ac:dyDescent="0.25">
      <c r="A25" s="10"/>
      <c r="B25" s="37">
        <v>24</v>
      </c>
      <c r="C25" s="12"/>
      <c r="D25" s="12"/>
      <c r="E25" s="45"/>
      <c r="F25" s="32"/>
      <c r="G25" s="17"/>
      <c r="H25" s="17"/>
      <c r="I25" s="17"/>
      <c r="J25" s="17"/>
      <c r="K25" s="14"/>
      <c r="L25" s="28"/>
      <c r="M25" s="14"/>
      <c r="N25" s="14"/>
      <c r="O25" s="14"/>
      <c r="P25" s="14" t="e">
        <f>O25+#REF!+#REF!</f>
        <v>#REF!</v>
      </c>
      <c r="Q25" s="14" t="e">
        <f t="shared" si="2"/>
        <v>#REF!</v>
      </c>
      <c r="R25" s="14" t="e">
        <f t="shared" ref="R25:R27" si="8">INT((Q25)*10+0.4)/10</f>
        <v>#REF!</v>
      </c>
      <c r="S25" s="15" t="e">
        <f t="shared" si="3"/>
        <v>#REF!</v>
      </c>
      <c r="T25" s="15" t="e">
        <f t="shared" ref="T25:T27" si="9">INT((S25)*10+0.4)/10</f>
        <v>#REF!</v>
      </c>
    </row>
    <row r="26" spans="1:20" ht="15" customHeight="1" x14ac:dyDescent="0.25">
      <c r="A26" s="10"/>
      <c r="B26" s="38">
        <v>25</v>
      </c>
      <c r="C26" s="12"/>
      <c r="D26" s="12"/>
      <c r="E26" s="45"/>
      <c r="F26" s="32"/>
      <c r="G26" s="17"/>
      <c r="H26" s="17"/>
      <c r="I26" s="17"/>
      <c r="J26" s="17"/>
      <c r="K26" s="14"/>
      <c r="L26" s="28">
        <f>E26+K26</f>
        <v>0</v>
      </c>
      <c r="M26" s="14"/>
      <c r="N26" s="14"/>
      <c r="O26" s="14"/>
      <c r="P26" s="14" t="e">
        <f>O26+#REF!+#REF!</f>
        <v>#REF!</v>
      </c>
      <c r="Q26" s="14" t="e">
        <f t="shared" si="2"/>
        <v>#REF!</v>
      </c>
      <c r="R26" s="14" t="e">
        <f t="shared" si="8"/>
        <v>#REF!</v>
      </c>
      <c r="S26" s="15" t="e">
        <f t="shared" si="3"/>
        <v>#REF!</v>
      </c>
      <c r="T26" s="15" t="e">
        <f t="shared" si="9"/>
        <v>#REF!</v>
      </c>
    </row>
    <row r="27" spans="1:20" ht="15" customHeight="1" x14ac:dyDescent="0.25">
      <c r="A27" s="10"/>
      <c r="B27" s="37">
        <v>26</v>
      </c>
      <c r="C27" s="12"/>
      <c r="D27" s="12"/>
      <c r="E27" s="45"/>
      <c r="F27" s="32"/>
      <c r="G27" s="17"/>
      <c r="H27" s="17"/>
      <c r="I27" s="17"/>
      <c r="J27" s="17"/>
      <c r="K27" s="14"/>
      <c r="L27" s="28">
        <f>E27</f>
        <v>0</v>
      </c>
      <c r="M27" s="14"/>
      <c r="N27" s="14"/>
      <c r="O27" s="14"/>
      <c r="P27" s="14" t="e">
        <f>O27+#REF!+#REF!</f>
        <v>#REF!</v>
      </c>
      <c r="Q27" s="14" t="e">
        <f t="shared" si="2"/>
        <v>#REF!</v>
      </c>
      <c r="R27" s="14" t="e">
        <f t="shared" si="8"/>
        <v>#REF!</v>
      </c>
      <c r="S27" s="15" t="e">
        <f t="shared" si="3"/>
        <v>#REF!</v>
      </c>
      <c r="T27" s="15" t="e">
        <f t="shared" si="9"/>
        <v>#REF!</v>
      </c>
    </row>
    <row r="30" spans="1:20" ht="15" customHeight="1" x14ac:dyDescent="0.2">
      <c r="C30" s="1" t="s">
        <v>13</v>
      </c>
      <c r="D30" s="1" t="s">
        <v>14</v>
      </c>
    </row>
    <row r="31" spans="1:20" ht="15" customHeight="1" x14ac:dyDescent="0.2">
      <c r="D31" s="1" t="s">
        <v>15</v>
      </c>
    </row>
  </sheetData>
  <autoFilter ref="A1:T27">
    <sortState ref="A2:R28">
      <sortCondition ref="D2:D28"/>
    </sortState>
  </autoFilter>
  <conditionalFormatting sqref="S4:S6 S3:T3 S8:T27">
    <cfRule type="cellIs" dxfId="9" priority="5" stopIfTrue="1" operator="greaterThanOrEqual">
      <formula>6</formula>
    </cfRule>
    <cfRule type="cellIs" dxfId="8" priority="6" stopIfTrue="1" operator="lessThan">
      <formula>6</formula>
    </cfRule>
  </conditionalFormatting>
  <conditionalFormatting sqref="T4:T6">
    <cfRule type="cellIs" dxfId="7" priority="3" stopIfTrue="1" operator="greaterThanOrEqual">
      <formula>6</formula>
    </cfRule>
    <cfRule type="cellIs" dxfId="6" priority="4" stopIfTrue="1" operator="lessThan">
      <formula>6</formula>
    </cfRule>
  </conditionalFormatting>
  <conditionalFormatting sqref="W7">
    <cfRule type="cellIs" dxfId="5" priority="1" stopIfTrue="1" operator="greaterThanOrEqual">
      <formula>6</formula>
    </cfRule>
    <cfRule type="cellIs" dxfId="4" priority="2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42"/>
  <sheetViews>
    <sheetView showGridLines="0" workbookViewId="0">
      <pane xSplit="4" ySplit="1" topLeftCell="E2" activePane="bottomRight" state="frozen"/>
      <selection activeCell="E19" sqref="E19"/>
      <selection pane="topRight" activeCell="E19" sqref="E19"/>
      <selection pane="bottomLeft" activeCell="E19" sqref="E19"/>
      <selection pane="bottomRight" activeCell="L18" sqref="L18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5.19921875" style="1" bestFit="1" customWidth="1"/>
    <col min="5" max="5" width="9.5" style="30" customWidth="1"/>
    <col min="6" max="6" width="9.5" style="1" customWidth="1"/>
    <col min="7" max="7" width="11.3984375" style="1" customWidth="1"/>
    <col min="8" max="8" width="7.3984375" style="1" customWidth="1"/>
    <col min="9" max="9" width="9.69921875" style="1" customWidth="1"/>
    <col min="10" max="10" width="5.5" style="1" customWidth="1"/>
    <col min="11" max="11" width="4.09765625" style="1" customWidth="1"/>
    <col min="12" max="12" width="6.296875" style="30" customWidth="1"/>
    <col min="13" max="13" width="6" style="1" customWidth="1"/>
    <col min="14" max="17" width="6.59765625" style="1" customWidth="1"/>
    <col min="18" max="18" width="4.296875" style="1" bestFit="1" customWidth="1"/>
    <col min="19" max="19" width="4.59765625" style="1" customWidth="1"/>
    <col min="20" max="20" width="4.8984375" style="1" customWidth="1"/>
    <col min="21" max="258" width="6.59765625" style="1" customWidth="1"/>
    <col min="259" max="16384" width="6.59765625" style="2"/>
  </cols>
  <sheetData>
    <row r="1" spans="1:258" ht="33.75" customHeight="1" x14ac:dyDescent="0.2">
      <c r="A1" s="3" t="s">
        <v>7</v>
      </c>
      <c r="B1" s="3" t="s">
        <v>0</v>
      </c>
      <c r="C1" s="3" t="s">
        <v>12</v>
      </c>
      <c r="D1" s="3" t="s">
        <v>1</v>
      </c>
      <c r="E1" s="27" t="s">
        <v>52</v>
      </c>
      <c r="F1" s="3" t="s">
        <v>53</v>
      </c>
      <c r="G1" s="3" t="s">
        <v>17</v>
      </c>
      <c r="H1" s="3" t="s">
        <v>44</v>
      </c>
      <c r="I1" s="3" t="s">
        <v>45</v>
      </c>
      <c r="J1" s="3" t="s">
        <v>16</v>
      </c>
      <c r="K1" s="3" t="s">
        <v>11</v>
      </c>
      <c r="L1" s="27" t="s">
        <v>2</v>
      </c>
      <c r="M1" s="4" t="s">
        <v>8</v>
      </c>
      <c r="N1" s="3" t="s">
        <v>4</v>
      </c>
      <c r="O1" s="3"/>
      <c r="P1" s="3"/>
      <c r="Q1" s="3"/>
      <c r="R1" s="5"/>
      <c r="S1" s="5"/>
      <c r="T1" s="5"/>
      <c r="U1" s="4" t="s">
        <v>9</v>
      </c>
      <c r="V1" s="3" t="s">
        <v>5</v>
      </c>
      <c r="W1" s="5" t="s">
        <v>3</v>
      </c>
    </row>
    <row r="2" spans="1:258" ht="15" customHeight="1" x14ac:dyDescent="0.25">
      <c r="A2" s="6"/>
      <c r="B2" s="6">
        <v>1</v>
      </c>
      <c r="C2" s="9">
        <v>3776770831</v>
      </c>
      <c r="D2" s="9" t="s">
        <v>22</v>
      </c>
      <c r="E2" s="28">
        <v>4.5</v>
      </c>
      <c r="F2" s="7">
        <v>0.35</v>
      </c>
      <c r="G2" s="7">
        <v>0.2</v>
      </c>
      <c r="H2" s="7">
        <v>0.5</v>
      </c>
      <c r="I2" s="7">
        <v>0.45</v>
      </c>
      <c r="J2" s="7">
        <v>0.4</v>
      </c>
      <c r="K2" s="7">
        <f>SUM(F2:J2)</f>
        <v>1.9</v>
      </c>
      <c r="L2" s="28">
        <f>E2+K2</f>
        <v>6.4</v>
      </c>
      <c r="M2" s="7"/>
      <c r="N2" s="7"/>
      <c r="O2" s="7"/>
      <c r="P2" s="7"/>
      <c r="Q2" s="7"/>
      <c r="R2" s="7"/>
      <c r="S2" s="7"/>
      <c r="T2" s="7"/>
      <c r="U2" s="7">
        <f t="shared" ref="U2:U9" si="0">R2+S2+T2</f>
        <v>0</v>
      </c>
      <c r="V2" s="7">
        <f t="shared" ref="V2:V9" si="1">N2+U2</f>
        <v>0</v>
      </c>
      <c r="W2" s="8">
        <f t="shared" ref="W2:W9" si="2">0.4*L2+0.6*V2</f>
        <v>2.5600000000000005</v>
      </c>
    </row>
    <row r="3" spans="1:258" ht="15" customHeight="1" x14ac:dyDescent="0.25">
      <c r="A3" s="6"/>
      <c r="B3" s="6">
        <v>2</v>
      </c>
      <c r="C3" s="9">
        <v>4252060795</v>
      </c>
      <c r="D3" s="18" t="s">
        <v>23</v>
      </c>
      <c r="E3" s="28">
        <v>3</v>
      </c>
      <c r="F3" s="7">
        <v>0.35</v>
      </c>
      <c r="G3" s="7">
        <v>0.2</v>
      </c>
      <c r="H3" s="7">
        <v>0.5</v>
      </c>
      <c r="I3" s="7">
        <v>0.45</v>
      </c>
      <c r="J3" s="7">
        <v>0.3</v>
      </c>
      <c r="K3" s="7">
        <f t="shared" ref="K3:K27" si="3">SUM(F3:J3)</f>
        <v>1.8</v>
      </c>
      <c r="L3" s="28">
        <f t="shared" ref="L3:L27" si="4">E3+K3</f>
        <v>4.8</v>
      </c>
      <c r="M3" s="7"/>
      <c r="N3" s="7"/>
      <c r="O3" s="7"/>
      <c r="P3" s="7"/>
      <c r="Q3" s="7"/>
      <c r="R3" s="7"/>
      <c r="S3" s="7"/>
      <c r="T3" s="7"/>
      <c r="U3" s="7">
        <f t="shared" si="0"/>
        <v>0</v>
      </c>
      <c r="V3" s="7">
        <f t="shared" si="1"/>
        <v>0</v>
      </c>
      <c r="W3" s="8">
        <f t="shared" si="2"/>
        <v>1.92</v>
      </c>
    </row>
    <row r="4" spans="1:258" ht="15" customHeight="1" x14ac:dyDescent="0.25">
      <c r="A4" s="6"/>
      <c r="B4" s="6">
        <v>3</v>
      </c>
      <c r="C4" s="9">
        <v>1299949539</v>
      </c>
      <c r="D4" s="9" t="s">
        <v>24</v>
      </c>
      <c r="E4" s="28">
        <v>5.5</v>
      </c>
      <c r="F4" s="7">
        <v>0.4</v>
      </c>
      <c r="G4" s="7">
        <v>0.2</v>
      </c>
      <c r="H4" s="7">
        <v>0.45</v>
      </c>
      <c r="I4" s="7">
        <v>0.45</v>
      </c>
      <c r="J4" s="7">
        <v>0.4</v>
      </c>
      <c r="K4" s="7">
        <f t="shared" si="3"/>
        <v>1.9</v>
      </c>
      <c r="L4" s="28">
        <f t="shared" si="4"/>
        <v>7.4</v>
      </c>
      <c r="M4" s="7"/>
      <c r="N4" s="7"/>
      <c r="O4" s="7"/>
      <c r="P4" s="7"/>
      <c r="Q4" s="7"/>
      <c r="R4" s="7"/>
      <c r="S4" s="7"/>
      <c r="T4" s="7"/>
      <c r="U4" s="7">
        <f t="shared" si="0"/>
        <v>0</v>
      </c>
      <c r="V4" s="7">
        <f t="shared" si="1"/>
        <v>0</v>
      </c>
      <c r="W4" s="8">
        <f t="shared" si="2"/>
        <v>2.9600000000000004</v>
      </c>
    </row>
    <row r="5" spans="1:258" ht="15" customHeight="1" x14ac:dyDescent="0.25">
      <c r="A5" s="6"/>
      <c r="B5" s="6">
        <v>4</v>
      </c>
      <c r="C5" s="9">
        <v>4209784488</v>
      </c>
      <c r="D5" s="9" t="s">
        <v>25</v>
      </c>
      <c r="E5" s="28">
        <v>5</v>
      </c>
      <c r="F5" s="7">
        <v>0.4</v>
      </c>
      <c r="G5" s="7">
        <v>0.2</v>
      </c>
      <c r="H5" s="7">
        <v>0.5</v>
      </c>
      <c r="I5" s="7">
        <v>0.5</v>
      </c>
      <c r="J5" s="7">
        <v>0.4</v>
      </c>
      <c r="K5" s="7">
        <f t="shared" si="3"/>
        <v>2</v>
      </c>
      <c r="L5" s="28">
        <f t="shared" si="4"/>
        <v>7</v>
      </c>
      <c r="M5" s="7"/>
      <c r="N5" s="7"/>
      <c r="O5" s="7"/>
      <c r="P5" s="7"/>
      <c r="Q5" s="7"/>
      <c r="R5" s="7"/>
      <c r="S5" s="7"/>
      <c r="T5" s="7"/>
      <c r="U5" s="7">
        <f t="shared" si="0"/>
        <v>0</v>
      </c>
      <c r="V5" s="7">
        <f t="shared" si="1"/>
        <v>0</v>
      </c>
      <c r="W5" s="8">
        <f t="shared" si="2"/>
        <v>2.8000000000000003</v>
      </c>
    </row>
    <row r="6" spans="1:258" ht="15" customHeight="1" x14ac:dyDescent="0.25">
      <c r="A6" s="6"/>
      <c r="B6" s="6">
        <v>5</v>
      </c>
      <c r="C6" s="9">
        <v>4250850393</v>
      </c>
      <c r="D6" s="9" t="s">
        <v>26</v>
      </c>
      <c r="E6" s="28">
        <v>6.25</v>
      </c>
      <c r="F6" s="7">
        <v>0.4</v>
      </c>
      <c r="G6" s="7">
        <v>0.2</v>
      </c>
      <c r="H6" s="7">
        <v>0.5</v>
      </c>
      <c r="I6" s="7">
        <v>0.5</v>
      </c>
      <c r="J6" s="7">
        <v>0.4</v>
      </c>
      <c r="K6" s="7">
        <f t="shared" si="3"/>
        <v>2</v>
      </c>
      <c r="L6" s="28">
        <f t="shared" si="4"/>
        <v>8.25</v>
      </c>
      <c r="M6" s="7"/>
      <c r="N6" s="7"/>
      <c r="O6" s="7"/>
      <c r="P6" s="7"/>
      <c r="Q6" s="7"/>
      <c r="R6" s="7"/>
      <c r="S6" s="7"/>
      <c r="T6" s="7"/>
      <c r="U6" s="7">
        <f t="shared" si="0"/>
        <v>0</v>
      </c>
      <c r="V6" s="7">
        <f t="shared" si="1"/>
        <v>0</v>
      </c>
      <c r="W6" s="8">
        <f t="shared" si="2"/>
        <v>3.3000000000000003</v>
      </c>
    </row>
    <row r="7" spans="1:258" ht="15" customHeight="1" x14ac:dyDescent="0.25">
      <c r="A7" s="6"/>
      <c r="B7" s="6">
        <v>6</v>
      </c>
      <c r="C7" s="9">
        <v>6374310</v>
      </c>
      <c r="D7" s="9" t="s">
        <v>27</v>
      </c>
      <c r="E7" s="28">
        <v>3</v>
      </c>
      <c r="F7" s="7">
        <v>0.35</v>
      </c>
      <c r="G7" s="7">
        <v>0.1</v>
      </c>
      <c r="H7" s="7"/>
      <c r="I7" s="7">
        <v>0.45</v>
      </c>
      <c r="J7" s="7">
        <v>0.3</v>
      </c>
      <c r="K7" s="7">
        <f t="shared" si="3"/>
        <v>1.2</v>
      </c>
      <c r="L7" s="28">
        <f t="shared" si="4"/>
        <v>4.2</v>
      </c>
      <c r="M7" s="7"/>
      <c r="N7" s="7"/>
      <c r="O7" s="7"/>
      <c r="P7" s="7"/>
      <c r="Q7" s="7"/>
      <c r="R7" s="7"/>
      <c r="S7" s="7"/>
      <c r="T7" s="7"/>
      <c r="U7" s="7">
        <f t="shared" si="0"/>
        <v>0</v>
      </c>
      <c r="V7" s="7">
        <f t="shared" si="1"/>
        <v>0</v>
      </c>
      <c r="W7" s="8">
        <f t="shared" si="2"/>
        <v>1.6800000000000002</v>
      </c>
    </row>
    <row r="8" spans="1:258" s="24" customFormat="1" ht="15" customHeight="1" x14ac:dyDescent="0.25">
      <c r="A8" s="20"/>
      <c r="B8" s="6">
        <v>7</v>
      </c>
      <c r="C8" s="21">
        <v>3708628916</v>
      </c>
      <c r="D8" s="21" t="s">
        <v>28</v>
      </c>
      <c r="E8" s="28">
        <v>4.25</v>
      </c>
      <c r="F8" s="22">
        <v>0.35</v>
      </c>
      <c r="G8" s="22">
        <v>0.2</v>
      </c>
      <c r="H8" s="22">
        <v>0.45</v>
      </c>
      <c r="I8" s="22">
        <v>0.45</v>
      </c>
      <c r="J8" s="22">
        <v>0.4</v>
      </c>
      <c r="K8" s="7">
        <f t="shared" si="3"/>
        <v>1.85</v>
      </c>
      <c r="L8" s="28">
        <f t="shared" si="4"/>
        <v>6.1</v>
      </c>
      <c r="M8" s="7"/>
      <c r="N8" s="22"/>
      <c r="O8" s="22"/>
      <c r="P8" s="22"/>
      <c r="Q8" s="22"/>
      <c r="R8" s="22"/>
      <c r="S8" s="22"/>
      <c r="T8" s="22"/>
      <c r="U8" s="22">
        <f t="shared" si="0"/>
        <v>0</v>
      </c>
      <c r="V8" s="7">
        <f t="shared" si="1"/>
        <v>0</v>
      </c>
      <c r="W8" s="8">
        <f t="shared" si="2"/>
        <v>2.44</v>
      </c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</row>
    <row r="9" spans="1:258" s="24" customFormat="1" ht="15" customHeight="1" x14ac:dyDescent="0.25">
      <c r="A9" s="20"/>
      <c r="B9" s="20">
        <v>8</v>
      </c>
      <c r="C9" s="21">
        <v>1299860080</v>
      </c>
      <c r="D9" s="21" t="s">
        <v>46</v>
      </c>
      <c r="E9" s="28">
        <v>5.75</v>
      </c>
      <c r="F9" s="22">
        <v>0.4</v>
      </c>
      <c r="G9" s="22">
        <v>0.2</v>
      </c>
      <c r="H9" s="22">
        <v>0.5</v>
      </c>
      <c r="I9" s="22">
        <v>0.45</v>
      </c>
      <c r="J9" s="22">
        <v>0.4</v>
      </c>
      <c r="K9" s="7">
        <f t="shared" si="3"/>
        <v>1.9500000000000002</v>
      </c>
      <c r="L9" s="28">
        <f t="shared" si="4"/>
        <v>7.7</v>
      </c>
      <c r="M9" s="22"/>
      <c r="N9" s="22"/>
      <c r="O9" s="22"/>
      <c r="P9" s="22"/>
      <c r="Q9" s="22"/>
      <c r="R9" s="22"/>
      <c r="S9" s="22"/>
      <c r="T9" s="22"/>
      <c r="U9" s="22">
        <f t="shared" si="0"/>
        <v>0</v>
      </c>
      <c r="V9" s="22">
        <f t="shared" si="1"/>
        <v>0</v>
      </c>
      <c r="W9" s="33">
        <f t="shared" si="2"/>
        <v>3.08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</row>
    <row r="10" spans="1:258" s="24" customFormat="1" ht="15" customHeight="1" x14ac:dyDescent="0.25">
      <c r="A10" s="20"/>
      <c r="B10" s="20">
        <v>9</v>
      </c>
      <c r="C10" s="21">
        <v>55575906</v>
      </c>
      <c r="D10" s="21" t="s">
        <v>47</v>
      </c>
      <c r="E10" s="28"/>
      <c r="F10" s="22"/>
      <c r="G10" s="22">
        <v>0</v>
      </c>
      <c r="H10" s="22"/>
      <c r="I10" s="22"/>
      <c r="J10" s="22"/>
      <c r="K10" s="7">
        <f t="shared" si="3"/>
        <v>0</v>
      </c>
      <c r="L10" s="28">
        <f t="shared" si="4"/>
        <v>0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3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</row>
    <row r="11" spans="1:258" s="24" customFormat="1" ht="15" customHeight="1" x14ac:dyDescent="0.25">
      <c r="A11" s="20"/>
      <c r="B11" s="6">
        <v>10</v>
      </c>
      <c r="C11" s="21">
        <v>6644472876</v>
      </c>
      <c r="D11" s="21" t="s">
        <v>30</v>
      </c>
      <c r="E11" s="28">
        <v>3</v>
      </c>
      <c r="F11" s="22">
        <v>0.35</v>
      </c>
      <c r="G11" s="22">
        <v>0.1</v>
      </c>
      <c r="H11" s="22">
        <v>0.5</v>
      </c>
      <c r="I11" s="22"/>
      <c r="J11" s="22">
        <v>0.4</v>
      </c>
      <c r="K11" s="7">
        <f t="shared" si="3"/>
        <v>1.35</v>
      </c>
      <c r="L11" s="28">
        <f t="shared" si="4"/>
        <v>4.3499999999999996</v>
      </c>
      <c r="M11" s="7"/>
      <c r="N11" s="22"/>
      <c r="O11" s="22"/>
      <c r="P11" s="22"/>
      <c r="Q11" s="22"/>
      <c r="R11" s="22"/>
      <c r="S11" s="22"/>
      <c r="T11" s="22"/>
      <c r="U11" s="22">
        <f>R11+S11+T11</f>
        <v>0</v>
      </c>
      <c r="V11" s="7">
        <f>N11+U11</f>
        <v>0</v>
      </c>
      <c r="W11" s="8">
        <f>0.4*L11+0.6*V11</f>
        <v>1.74</v>
      </c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</row>
    <row r="12" spans="1:258" ht="15" customHeight="1" x14ac:dyDescent="0.25">
      <c r="A12" s="6"/>
      <c r="B12" s="6">
        <v>11</v>
      </c>
      <c r="C12" s="9">
        <v>1299166046</v>
      </c>
      <c r="D12" s="9" t="s">
        <v>31</v>
      </c>
      <c r="E12" s="28">
        <v>5.25</v>
      </c>
      <c r="F12" s="7">
        <v>0.4</v>
      </c>
      <c r="G12" s="7">
        <v>0.2</v>
      </c>
      <c r="H12" s="7">
        <v>0.45</v>
      </c>
      <c r="I12" s="7">
        <v>0.45</v>
      </c>
      <c r="J12" s="7">
        <v>0.4</v>
      </c>
      <c r="K12" s="7">
        <f t="shared" si="3"/>
        <v>1.9</v>
      </c>
      <c r="L12" s="28">
        <f t="shared" si="4"/>
        <v>7.15</v>
      </c>
      <c r="M12" s="7"/>
      <c r="N12" s="7"/>
      <c r="O12" s="7"/>
      <c r="P12" s="7"/>
      <c r="Q12" s="7"/>
      <c r="R12" s="7"/>
      <c r="S12" s="7"/>
      <c r="T12" s="7"/>
      <c r="U12" s="7">
        <f>R12+S12+T12</f>
        <v>0</v>
      </c>
      <c r="V12" s="7">
        <f>N12+U12</f>
        <v>0</v>
      </c>
      <c r="W12" s="8">
        <f>0.4*L12+0.6*V12</f>
        <v>2.8600000000000003</v>
      </c>
    </row>
    <row r="13" spans="1:258" ht="15" customHeight="1" x14ac:dyDescent="0.25">
      <c r="A13" s="6"/>
      <c r="B13" s="6">
        <v>12</v>
      </c>
      <c r="C13" s="9">
        <v>3708610736</v>
      </c>
      <c r="D13" s="9" t="s">
        <v>32</v>
      </c>
      <c r="E13" s="28">
        <v>3</v>
      </c>
      <c r="F13" s="7">
        <v>0.35</v>
      </c>
      <c r="G13" s="7">
        <v>0.2</v>
      </c>
      <c r="H13" s="7">
        <v>0.5</v>
      </c>
      <c r="I13" s="7">
        <v>0.5</v>
      </c>
      <c r="J13" s="7"/>
      <c r="K13" s="7">
        <f t="shared" si="3"/>
        <v>1.55</v>
      </c>
      <c r="L13" s="28">
        <f t="shared" si="4"/>
        <v>4.55</v>
      </c>
      <c r="M13" s="7"/>
      <c r="N13" s="7"/>
      <c r="O13" s="7"/>
      <c r="P13" s="7"/>
      <c r="Q13" s="7"/>
      <c r="R13" s="7"/>
      <c r="S13" s="7"/>
      <c r="T13" s="7"/>
      <c r="U13" s="7">
        <f>R13+S13+T13</f>
        <v>0</v>
      </c>
      <c r="V13" s="7">
        <f>N13+U13</f>
        <v>0</v>
      </c>
      <c r="W13" s="8">
        <f>0.4*L13+0.6*V13</f>
        <v>1.82</v>
      </c>
    </row>
    <row r="14" spans="1:258" ht="15" customHeight="1" x14ac:dyDescent="0.25">
      <c r="A14" s="6"/>
      <c r="B14" s="6">
        <v>13</v>
      </c>
      <c r="C14" s="9">
        <v>4209789446</v>
      </c>
      <c r="D14" s="9" t="s">
        <v>33</v>
      </c>
      <c r="E14" s="28">
        <v>2.75</v>
      </c>
      <c r="F14" s="7">
        <v>0.4</v>
      </c>
      <c r="G14" s="7">
        <v>0.2</v>
      </c>
      <c r="H14" s="7">
        <v>0.45</v>
      </c>
      <c r="I14" s="7">
        <v>0.5</v>
      </c>
      <c r="J14" s="7">
        <v>0.4</v>
      </c>
      <c r="K14" s="7">
        <f t="shared" si="3"/>
        <v>1.9500000000000002</v>
      </c>
      <c r="L14" s="28">
        <f t="shared" si="4"/>
        <v>4.7</v>
      </c>
      <c r="M14" s="7"/>
      <c r="N14" s="7"/>
      <c r="O14" s="7"/>
      <c r="P14" s="7"/>
      <c r="Q14" s="7"/>
      <c r="R14" s="7"/>
      <c r="S14" s="7"/>
      <c r="T14" s="7"/>
      <c r="U14" s="7">
        <f>R14+S14+T14</f>
        <v>0</v>
      </c>
      <c r="V14" s="7">
        <f>N14+U14</f>
        <v>0</v>
      </c>
      <c r="W14" s="8">
        <f>0.4*L14+0.6*V14</f>
        <v>1.8800000000000001</v>
      </c>
    </row>
    <row r="15" spans="1:258" ht="15" customHeight="1" x14ac:dyDescent="0.25">
      <c r="A15" s="6"/>
      <c r="B15" s="6">
        <v>14</v>
      </c>
      <c r="C15" s="9">
        <v>3708638321</v>
      </c>
      <c r="D15" s="9" t="s">
        <v>48</v>
      </c>
      <c r="E15" s="28">
        <v>3.5</v>
      </c>
      <c r="F15" s="7"/>
      <c r="G15" s="7">
        <v>0.2</v>
      </c>
      <c r="H15" s="7">
        <v>0.5</v>
      </c>
      <c r="I15" s="7">
        <v>0.45</v>
      </c>
      <c r="J15" s="7">
        <v>0.4</v>
      </c>
      <c r="K15" s="7">
        <f t="shared" si="3"/>
        <v>1.5499999999999998</v>
      </c>
      <c r="L15" s="28">
        <f t="shared" si="4"/>
        <v>5.05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8"/>
    </row>
    <row r="16" spans="1:258" ht="15" customHeight="1" x14ac:dyDescent="0.25">
      <c r="A16" s="6"/>
      <c r="B16" s="6">
        <v>15</v>
      </c>
      <c r="C16" s="9">
        <v>4211773641</v>
      </c>
      <c r="D16" s="9" t="s">
        <v>34</v>
      </c>
      <c r="E16" s="28">
        <v>5.5</v>
      </c>
      <c r="F16" s="7">
        <v>0.3</v>
      </c>
      <c r="G16" s="7">
        <v>0.1</v>
      </c>
      <c r="H16" s="7"/>
      <c r="I16" s="7">
        <v>0.45</v>
      </c>
      <c r="J16" s="7">
        <v>0.4</v>
      </c>
      <c r="K16" s="7">
        <f t="shared" si="3"/>
        <v>1.25</v>
      </c>
      <c r="L16" s="28">
        <f t="shared" si="4"/>
        <v>6.75</v>
      </c>
      <c r="M16" s="7"/>
      <c r="N16" s="7"/>
      <c r="O16" s="7"/>
      <c r="P16" s="7"/>
      <c r="Q16" s="7"/>
      <c r="R16" s="7"/>
      <c r="S16" s="7"/>
      <c r="T16" s="7"/>
      <c r="U16" s="7">
        <f t="shared" ref="U16:U27" si="5">R16+S16+T16</f>
        <v>0</v>
      </c>
      <c r="V16" s="7">
        <f t="shared" ref="V16:V37" si="6">N16+U16</f>
        <v>0</v>
      </c>
      <c r="W16" s="8">
        <f t="shared" ref="W16:W27" si="7">0.4*L16+0.6*V16</f>
        <v>2.7</v>
      </c>
    </row>
    <row r="17" spans="1:258" ht="15" customHeight="1" x14ac:dyDescent="0.25">
      <c r="A17" s="6"/>
      <c r="B17" s="6">
        <v>16</v>
      </c>
      <c r="C17" s="9">
        <v>4200051171</v>
      </c>
      <c r="D17" s="9" t="s">
        <v>35</v>
      </c>
      <c r="E17" s="28"/>
      <c r="F17" s="7"/>
      <c r="G17" s="7"/>
      <c r="H17" s="7"/>
      <c r="I17" s="7"/>
      <c r="J17" s="7"/>
      <c r="K17" s="7">
        <f t="shared" si="3"/>
        <v>0</v>
      </c>
      <c r="L17" s="28">
        <f t="shared" si="4"/>
        <v>0</v>
      </c>
      <c r="M17" s="7"/>
      <c r="N17" s="7"/>
      <c r="O17" s="7"/>
      <c r="P17" s="7"/>
      <c r="Q17" s="7"/>
      <c r="R17" s="7"/>
      <c r="S17" s="7"/>
      <c r="T17" s="7"/>
      <c r="U17" s="7">
        <f t="shared" si="5"/>
        <v>0</v>
      </c>
      <c r="V17" s="7">
        <f t="shared" si="6"/>
        <v>0</v>
      </c>
      <c r="W17" s="8">
        <f t="shared" si="7"/>
        <v>0</v>
      </c>
    </row>
    <row r="18" spans="1:258" ht="15" customHeight="1" x14ac:dyDescent="0.25">
      <c r="A18" s="6"/>
      <c r="B18" s="6">
        <v>17</v>
      </c>
      <c r="C18" s="9">
        <v>90392353</v>
      </c>
      <c r="D18" s="9" t="s">
        <v>36</v>
      </c>
      <c r="E18" s="28">
        <v>4.75</v>
      </c>
      <c r="F18" s="7">
        <v>0.4</v>
      </c>
      <c r="G18" s="7">
        <v>0.2</v>
      </c>
      <c r="H18" s="7">
        <v>0.5</v>
      </c>
      <c r="I18" s="7">
        <v>0.45</v>
      </c>
      <c r="J18" s="7">
        <v>0.4</v>
      </c>
      <c r="K18" s="7">
        <f t="shared" si="3"/>
        <v>1.9500000000000002</v>
      </c>
      <c r="L18" s="28">
        <f t="shared" si="4"/>
        <v>6.7</v>
      </c>
      <c r="M18" s="7"/>
      <c r="N18" s="7"/>
      <c r="O18" s="7"/>
      <c r="P18" s="7"/>
      <c r="Q18" s="7"/>
      <c r="R18" s="7"/>
      <c r="S18" s="7"/>
      <c r="T18" s="7"/>
      <c r="U18" s="7">
        <f t="shared" si="5"/>
        <v>0</v>
      </c>
      <c r="V18" s="7">
        <f t="shared" si="6"/>
        <v>0</v>
      </c>
      <c r="W18" s="8">
        <f t="shared" si="7"/>
        <v>2.68</v>
      </c>
    </row>
    <row r="19" spans="1:258" ht="15" customHeight="1" x14ac:dyDescent="0.25">
      <c r="A19" s="6"/>
      <c r="B19" s="6">
        <v>18</v>
      </c>
      <c r="C19" s="9">
        <v>6450316995</v>
      </c>
      <c r="D19" s="9" t="s">
        <v>37</v>
      </c>
      <c r="E19" s="28">
        <v>5.5</v>
      </c>
      <c r="F19" s="7">
        <v>0.4</v>
      </c>
      <c r="G19" s="7">
        <v>0.2</v>
      </c>
      <c r="H19" s="7">
        <v>0.5</v>
      </c>
      <c r="I19" s="7">
        <v>0.45</v>
      </c>
      <c r="J19" s="7">
        <v>0.4</v>
      </c>
      <c r="K19" s="7">
        <f t="shared" si="3"/>
        <v>1.9500000000000002</v>
      </c>
      <c r="L19" s="28">
        <f t="shared" si="4"/>
        <v>7.45</v>
      </c>
      <c r="M19" s="7"/>
      <c r="N19" s="7"/>
      <c r="O19" s="7"/>
      <c r="P19" s="7"/>
      <c r="Q19" s="7"/>
      <c r="R19" s="7"/>
      <c r="S19" s="7"/>
      <c r="T19" s="7"/>
      <c r="U19" s="7">
        <f t="shared" si="5"/>
        <v>0</v>
      </c>
      <c r="V19" s="7">
        <f t="shared" si="6"/>
        <v>0</v>
      </c>
      <c r="W19" s="8">
        <f t="shared" si="7"/>
        <v>2.9800000000000004</v>
      </c>
    </row>
    <row r="20" spans="1:258" ht="15" customHeight="1" x14ac:dyDescent="0.25">
      <c r="A20" s="6"/>
      <c r="B20" s="6">
        <v>19</v>
      </c>
      <c r="C20" s="9">
        <v>8075821040</v>
      </c>
      <c r="D20" s="9" t="s">
        <v>38</v>
      </c>
      <c r="E20" s="28">
        <v>6</v>
      </c>
      <c r="F20" s="7">
        <v>0.4</v>
      </c>
      <c r="G20" s="7">
        <v>0.2</v>
      </c>
      <c r="H20" s="7">
        <v>0.45</v>
      </c>
      <c r="I20" s="7">
        <v>0.5</v>
      </c>
      <c r="J20" s="7">
        <v>0.4</v>
      </c>
      <c r="K20" s="7">
        <f t="shared" si="3"/>
        <v>1.9500000000000002</v>
      </c>
      <c r="L20" s="28">
        <f t="shared" si="4"/>
        <v>7.95</v>
      </c>
      <c r="M20" s="7"/>
      <c r="N20" s="7"/>
      <c r="O20" s="7"/>
      <c r="P20" s="7"/>
      <c r="Q20" s="7"/>
      <c r="R20" s="7"/>
      <c r="S20" s="7"/>
      <c r="T20" s="7"/>
      <c r="U20" s="7">
        <f t="shared" si="5"/>
        <v>0</v>
      </c>
      <c r="V20" s="7">
        <f t="shared" si="6"/>
        <v>0</v>
      </c>
      <c r="W20" s="8">
        <f t="shared" si="7"/>
        <v>3.18</v>
      </c>
    </row>
    <row r="21" spans="1:258" ht="15" customHeight="1" x14ac:dyDescent="0.25">
      <c r="A21" s="6"/>
      <c r="B21" s="6">
        <v>20</v>
      </c>
      <c r="C21" s="9">
        <v>1299920695</v>
      </c>
      <c r="D21" s="9" t="s">
        <v>39</v>
      </c>
      <c r="E21" s="28">
        <v>7</v>
      </c>
      <c r="F21" s="7">
        <v>0.4</v>
      </c>
      <c r="G21" s="7">
        <v>0.2</v>
      </c>
      <c r="H21" s="7">
        <v>0.5</v>
      </c>
      <c r="I21" s="7">
        <v>0.5</v>
      </c>
      <c r="J21" s="7">
        <v>0.4</v>
      </c>
      <c r="K21" s="7">
        <f t="shared" si="3"/>
        <v>2</v>
      </c>
      <c r="L21" s="28">
        <f t="shared" si="4"/>
        <v>9</v>
      </c>
      <c r="M21" s="7"/>
      <c r="N21" s="7"/>
      <c r="O21" s="7"/>
      <c r="P21" s="7"/>
      <c r="Q21" s="7"/>
      <c r="R21" s="7"/>
      <c r="S21" s="7"/>
      <c r="T21" s="7"/>
      <c r="U21" s="7">
        <f t="shared" si="5"/>
        <v>0</v>
      </c>
      <c r="V21" s="7">
        <f t="shared" si="6"/>
        <v>0</v>
      </c>
      <c r="W21" s="8">
        <f t="shared" si="7"/>
        <v>3.6</v>
      </c>
    </row>
    <row r="22" spans="1:258" ht="15" customHeight="1" x14ac:dyDescent="0.25">
      <c r="A22" s="6"/>
      <c r="B22" s="6">
        <v>21</v>
      </c>
      <c r="C22" s="9">
        <v>3708609536</v>
      </c>
      <c r="D22" s="9" t="s">
        <v>41</v>
      </c>
      <c r="E22" s="28">
        <v>0.5</v>
      </c>
      <c r="F22" s="7"/>
      <c r="G22" s="7">
        <v>0.1</v>
      </c>
      <c r="H22" s="7">
        <v>0.5</v>
      </c>
      <c r="I22" s="7"/>
      <c r="J22" s="7"/>
      <c r="K22" s="7">
        <f t="shared" si="3"/>
        <v>0.6</v>
      </c>
      <c r="L22" s="28">
        <f t="shared" si="4"/>
        <v>1.1000000000000001</v>
      </c>
      <c r="M22" s="7"/>
      <c r="N22" s="7"/>
      <c r="O22" s="7"/>
      <c r="P22" s="7"/>
      <c r="Q22" s="7"/>
      <c r="R22" s="7"/>
      <c r="S22" s="7"/>
      <c r="T22" s="7"/>
      <c r="U22" s="7">
        <f t="shared" si="5"/>
        <v>0</v>
      </c>
      <c r="V22" s="7">
        <f t="shared" si="6"/>
        <v>0</v>
      </c>
      <c r="W22" s="8">
        <f t="shared" si="7"/>
        <v>0.44000000000000006</v>
      </c>
    </row>
    <row r="23" spans="1:258" ht="15" customHeight="1" x14ac:dyDescent="0.25">
      <c r="A23" s="6"/>
      <c r="B23" s="6">
        <v>22</v>
      </c>
      <c r="C23" s="9">
        <v>4608899315</v>
      </c>
      <c r="D23" s="9" t="s">
        <v>42</v>
      </c>
      <c r="E23" s="28">
        <v>5.75</v>
      </c>
      <c r="F23" s="7">
        <v>0.35</v>
      </c>
      <c r="G23" s="7">
        <v>0.2</v>
      </c>
      <c r="H23" s="7">
        <v>0.45</v>
      </c>
      <c r="I23" s="7">
        <v>0.5</v>
      </c>
      <c r="J23" s="7">
        <v>0.4</v>
      </c>
      <c r="K23" s="7">
        <f t="shared" si="3"/>
        <v>1.9</v>
      </c>
      <c r="L23" s="28">
        <f t="shared" si="4"/>
        <v>7.65</v>
      </c>
      <c r="M23" s="7"/>
      <c r="N23" s="7"/>
      <c r="O23" s="7"/>
      <c r="P23" s="7"/>
      <c r="Q23" s="7"/>
      <c r="R23" s="7"/>
      <c r="S23" s="7"/>
      <c r="T23" s="7"/>
      <c r="U23" s="7">
        <f t="shared" si="5"/>
        <v>0</v>
      </c>
      <c r="V23" s="7">
        <f t="shared" si="6"/>
        <v>0</v>
      </c>
      <c r="W23" s="8">
        <f t="shared" si="7"/>
        <v>3.0600000000000005</v>
      </c>
    </row>
    <row r="24" spans="1:258" s="26" customFormat="1" ht="15" customHeight="1" x14ac:dyDescent="0.25">
      <c r="A24" s="11"/>
      <c r="B24" s="11">
        <v>23</v>
      </c>
      <c r="C24" s="12">
        <v>6893526314</v>
      </c>
      <c r="D24" s="12" t="s">
        <v>21</v>
      </c>
      <c r="E24" s="28">
        <v>5</v>
      </c>
      <c r="F24" s="14">
        <v>0.4</v>
      </c>
      <c r="G24" s="14">
        <v>0.2</v>
      </c>
      <c r="H24" s="14">
        <v>0.5</v>
      </c>
      <c r="I24" s="14">
        <v>0.45</v>
      </c>
      <c r="J24" s="14">
        <v>0.4</v>
      </c>
      <c r="K24" s="14">
        <f t="shared" si="3"/>
        <v>1.9500000000000002</v>
      </c>
      <c r="L24" s="28">
        <f t="shared" si="4"/>
        <v>6.95</v>
      </c>
      <c r="M24" s="14"/>
      <c r="N24" s="14"/>
      <c r="O24" s="14"/>
      <c r="P24" s="14"/>
      <c r="Q24" s="14"/>
      <c r="R24" s="14"/>
      <c r="S24" s="14"/>
      <c r="T24" s="14"/>
      <c r="U24" s="14">
        <f t="shared" si="5"/>
        <v>0</v>
      </c>
      <c r="V24" s="14">
        <f t="shared" si="6"/>
        <v>0</v>
      </c>
      <c r="W24" s="15">
        <f t="shared" si="7"/>
        <v>2.7800000000000002</v>
      </c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</row>
    <row r="25" spans="1:258" s="26" customFormat="1" ht="15" customHeight="1" x14ac:dyDescent="0.25">
      <c r="A25" s="11"/>
      <c r="B25" s="11">
        <v>24</v>
      </c>
      <c r="C25" s="12">
        <v>4204647197</v>
      </c>
      <c r="D25" s="12" t="s">
        <v>29</v>
      </c>
      <c r="E25" s="28">
        <v>4.25</v>
      </c>
      <c r="F25" s="14">
        <v>0.4</v>
      </c>
      <c r="G25" s="14">
        <v>0.2</v>
      </c>
      <c r="H25" s="14">
        <v>0.45</v>
      </c>
      <c r="I25" s="14">
        <v>0.5</v>
      </c>
      <c r="J25" s="14">
        <v>0.4</v>
      </c>
      <c r="K25" s="14">
        <f t="shared" si="3"/>
        <v>1.9500000000000002</v>
      </c>
      <c r="L25" s="28">
        <f t="shared" si="4"/>
        <v>6.2</v>
      </c>
      <c r="M25" s="14"/>
      <c r="N25" s="14"/>
      <c r="O25" s="14"/>
      <c r="P25" s="14"/>
      <c r="Q25" s="14"/>
      <c r="R25" s="14"/>
      <c r="S25" s="14"/>
      <c r="T25" s="14"/>
      <c r="U25" s="14">
        <f t="shared" si="5"/>
        <v>0</v>
      </c>
      <c r="V25" s="14">
        <f t="shared" si="6"/>
        <v>0</v>
      </c>
      <c r="W25" s="15">
        <f t="shared" si="7"/>
        <v>2.4800000000000004</v>
      </c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X25" s="25"/>
    </row>
    <row r="26" spans="1:258" s="26" customFormat="1" ht="15" customHeight="1" x14ac:dyDescent="0.25">
      <c r="A26" s="11"/>
      <c r="B26" s="11">
        <v>25</v>
      </c>
      <c r="C26" s="47">
        <v>4698909395</v>
      </c>
      <c r="D26" s="12" t="s">
        <v>54</v>
      </c>
      <c r="E26" s="28"/>
      <c r="F26" s="14"/>
      <c r="G26" s="14">
        <v>0.2</v>
      </c>
      <c r="H26" s="14">
        <v>0.5</v>
      </c>
      <c r="I26" s="14"/>
      <c r="J26" s="14"/>
      <c r="K26" s="14"/>
      <c r="L26" s="28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  <c r="IW26" s="25"/>
      <c r="IX26" s="25"/>
    </row>
    <row r="27" spans="1:258" s="26" customFormat="1" ht="15" customHeight="1" x14ac:dyDescent="0.25">
      <c r="A27" s="11"/>
      <c r="B27" s="11">
        <v>26</v>
      </c>
      <c r="C27" s="42">
        <v>3743719060</v>
      </c>
      <c r="D27" s="12" t="s">
        <v>40</v>
      </c>
      <c r="E27" s="28">
        <v>5.5</v>
      </c>
      <c r="F27" s="14"/>
      <c r="G27" s="14">
        <v>0.2</v>
      </c>
      <c r="H27" s="14">
        <v>0.45</v>
      </c>
      <c r="I27" s="14">
        <v>0.5</v>
      </c>
      <c r="J27" s="14">
        <v>0.4</v>
      </c>
      <c r="K27" s="14">
        <f t="shared" si="3"/>
        <v>1.5499999999999998</v>
      </c>
      <c r="L27" s="28">
        <f t="shared" si="4"/>
        <v>7.05</v>
      </c>
      <c r="M27" s="14"/>
      <c r="N27" s="14"/>
      <c r="O27" s="14"/>
      <c r="P27" s="14"/>
      <c r="Q27" s="14"/>
      <c r="R27" s="14"/>
      <c r="S27" s="14"/>
      <c r="T27" s="14"/>
      <c r="U27" s="14">
        <f t="shared" si="5"/>
        <v>0</v>
      </c>
      <c r="V27" s="14">
        <f t="shared" si="6"/>
        <v>0</v>
      </c>
      <c r="W27" s="15">
        <f t="shared" si="7"/>
        <v>2.8200000000000003</v>
      </c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</row>
    <row r="28" spans="1:258" s="26" customFormat="1" ht="15" customHeight="1" x14ac:dyDescent="0.25">
      <c r="A28" s="11"/>
      <c r="B28" s="11"/>
      <c r="C28" s="12"/>
      <c r="D28" s="12" t="s">
        <v>2</v>
      </c>
      <c r="E28" s="28">
        <f>AVERAGE(E2:E27)</f>
        <v>4.5434782608695654</v>
      </c>
      <c r="F28" s="14"/>
      <c r="G28" s="14"/>
      <c r="H28" s="14"/>
      <c r="I28" s="14"/>
      <c r="J28" s="14"/>
      <c r="K28" s="14"/>
      <c r="L28" s="28"/>
      <c r="M28" s="14"/>
      <c r="N28" s="14"/>
      <c r="O28" s="14"/>
      <c r="P28" s="14"/>
      <c r="Q28" s="14"/>
      <c r="R28" s="14"/>
      <c r="S28" s="14"/>
      <c r="T28" s="14"/>
      <c r="U28" s="14">
        <f t="shared" ref="U28:U32" si="8">R28+S28+T28</f>
        <v>0</v>
      </c>
      <c r="V28" s="7">
        <f t="shared" si="6"/>
        <v>0</v>
      </c>
      <c r="W28" s="15" t="e">
        <f>0.4*M28+0.6*#REF!</f>
        <v>#REF!</v>
      </c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</row>
    <row r="29" spans="1:258" s="26" customFormat="1" ht="15" customHeight="1" x14ac:dyDescent="0.25">
      <c r="A29" s="11"/>
      <c r="B29" s="11"/>
      <c r="C29" s="12"/>
      <c r="D29" s="12"/>
      <c r="E29" s="28"/>
      <c r="F29" s="14"/>
      <c r="G29" s="14"/>
      <c r="H29" s="14"/>
      <c r="I29" s="14"/>
      <c r="J29" s="14"/>
      <c r="K29" s="14"/>
      <c r="L29" s="28"/>
      <c r="M29" s="14"/>
      <c r="N29" s="14"/>
      <c r="O29" s="14"/>
      <c r="P29" s="14"/>
      <c r="Q29" s="14"/>
      <c r="R29" s="14"/>
      <c r="S29" s="14"/>
      <c r="T29" s="14"/>
      <c r="U29" s="14">
        <f t="shared" si="8"/>
        <v>0</v>
      </c>
      <c r="V29" s="7">
        <f t="shared" si="6"/>
        <v>0</v>
      </c>
      <c r="W29" s="15" t="e">
        <f>0.4*M29+0.6*#REF!</f>
        <v>#REF!</v>
      </c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</row>
    <row r="30" spans="1:258" s="26" customFormat="1" ht="15" customHeight="1" x14ac:dyDescent="0.25">
      <c r="A30" s="11"/>
      <c r="B30" s="11"/>
      <c r="C30" s="12"/>
      <c r="D30" s="12"/>
      <c r="E30" s="28"/>
      <c r="F30" s="14"/>
      <c r="G30" s="14"/>
      <c r="H30" s="14"/>
      <c r="I30" s="14"/>
      <c r="J30" s="14"/>
      <c r="K30" s="14"/>
      <c r="L30" s="28"/>
      <c r="M30" s="14"/>
      <c r="N30" s="14"/>
      <c r="O30" s="14"/>
      <c r="P30" s="14"/>
      <c r="Q30" s="14"/>
      <c r="R30" s="14"/>
      <c r="S30" s="14"/>
      <c r="T30" s="14"/>
      <c r="U30" s="14">
        <f t="shared" si="8"/>
        <v>0</v>
      </c>
      <c r="V30" s="7">
        <f t="shared" si="6"/>
        <v>0</v>
      </c>
      <c r="W30" s="15" t="e">
        <f>0.4*M30+0.6*#REF!</f>
        <v>#REF!</v>
      </c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  <c r="IW30" s="25"/>
      <c r="IX30" s="25"/>
    </row>
    <row r="31" spans="1:258" s="26" customFormat="1" ht="15" customHeight="1" x14ac:dyDescent="0.25">
      <c r="A31" s="11"/>
      <c r="B31" s="11"/>
      <c r="C31" s="12"/>
      <c r="D31" s="12"/>
      <c r="E31" s="28"/>
      <c r="F31" s="14"/>
      <c r="G31" s="14"/>
      <c r="H31" s="14"/>
      <c r="I31" s="14"/>
      <c r="J31" s="14"/>
      <c r="K31" s="14"/>
      <c r="L31" s="28"/>
      <c r="M31" s="14"/>
      <c r="N31" s="14"/>
      <c r="O31" s="14"/>
      <c r="P31" s="14"/>
      <c r="Q31" s="14"/>
      <c r="R31" s="14"/>
      <c r="S31" s="14"/>
      <c r="T31" s="14"/>
      <c r="U31" s="14">
        <f t="shared" si="8"/>
        <v>0</v>
      </c>
      <c r="V31" s="7">
        <f t="shared" si="6"/>
        <v>0</v>
      </c>
      <c r="W31" s="15" t="e">
        <f>0.4*M31+0.6*#REF!</f>
        <v>#REF!</v>
      </c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  <c r="IW31" s="25"/>
      <c r="IX31" s="25"/>
    </row>
    <row r="32" spans="1:258" s="26" customFormat="1" ht="15" customHeight="1" x14ac:dyDescent="0.25">
      <c r="A32" s="11"/>
      <c r="B32" s="11"/>
      <c r="C32" s="12"/>
      <c r="D32" s="12"/>
      <c r="E32" s="28"/>
      <c r="F32" s="14"/>
      <c r="G32" s="14"/>
      <c r="H32" s="14"/>
      <c r="I32" s="14"/>
      <c r="J32" s="14"/>
      <c r="K32" s="14"/>
      <c r="L32" s="28"/>
      <c r="M32" s="14"/>
      <c r="N32" s="14"/>
      <c r="O32" s="14"/>
      <c r="P32" s="14"/>
      <c r="Q32" s="14"/>
      <c r="R32" s="14"/>
      <c r="S32" s="14"/>
      <c r="T32" s="14"/>
      <c r="U32" s="14">
        <f t="shared" si="8"/>
        <v>0</v>
      </c>
      <c r="V32" s="7">
        <f t="shared" si="6"/>
        <v>0</v>
      </c>
      <c r="W32" s="15" t="e">
        <f>0.4*M32+0.6*#REF!</f>
        <v>#REF!</v>
      </c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25"/>
      <c r="IX32" s="25"/>
    </row>
    <row r="33" spans="1:258" s="26" customFormat="1" ht="15" customHeight="1" x14ac:dyDescent="0.25">
      <c r="A33" s="11"/>
      <c r="B33" s="11"/>
      <c r="C33" s="12"/>
      <c r="D33" s="12"/>
      <c r="E33" s="28"/>
      <c r="F33" s="14"/>
      <c r="G33" s="14"/>
      <c r="H33" s="14"/>
      <c r="I33" s="14"/>
      <c r="J33" s="14"/>
      <c r="K33" s="14"/>
      <c r="L33" s="28"/>
      <c r="M33" s="14"/>
      <c r="N33" s="14"/>
      <c r="O33" s="14"/>
      <c r="P33" s="14"/>
      <c r="Q33" s="14"/>
      <c r="R33" s="14"/>
      <c r="S33" s="14"/>
      <c r="T33" s="14"/>
      <c r="U33" s="14">
        <f t="shared" ref="U33:U37" si="9">R33+S33+T33</f>
        <v>0</v>
      </c>
      <c r="V33" s="7">
        <f t="shared" si="6"/>
        <v>0</v>
      </c>
      <c r="W33" s="15" t="e">
        <f>0.4*M33+0.6*#REF!</f>
        <v>#REF!</v>
      </c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</row>
    <row r="34" spans="1:258" s="26" customFormat="1" ht="15" customHeight="1" x14ac:dyDescent="0.25">
      <c r="A34" s="11"/>
      <c r="B34" s="11"/>
      <c r="C34" s="12"/>
      <c r="D34" s="12"/>
      <c r="E34" s="28"/>
      <c r="F34" s="14"/>
      <c r="G34" s="14"/>
      <c r="H34" s="14"/>
      <c r="I34" s="14"/>
      <c r="J34" s="14"/>
      <c r="K34" s="14"/>
      <c r="L34" s="28"/>
      <c r="M34" s="14"/>
      <c r="N34" s="14"/>
      <c r="O34" s="14"/>
      <c r="P34" s="14"/>
      <c r="Q34" s="14"/>
      <c r="R34" s="14"/>
      <c r="S34" s="14"/>
      <c r="T34" s="14"/>
      <c r="U34" s="14">
        <f t="shared" si="9"/>
        <v>0</v>
      </c>
      <c r="V34" s="7">
        <f t="shared" si="6"/>
        <v>0</v>
      </c>
      <c r="W34" s="15" t="e">
        <f>0.4*M34+0.6*#REF!</f>
        <v>#REF!</v>
      </c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</row>
    <row r="35" spans="1:258" s="26" customFormat="1" ht="15" customHeight="1" x14ac:dyDescent="0.25">
      <c r="A35" s="11"/>
      <c r="B35" s="11"/>
      <c r="C35" s="11"/>
      <c r="D35" s="11"/>
      <c r="E35" s="28"/>
      <c r="F35" s="14"/>
      <c r="G35" s="14"/>
      <c r="H35" s="14"/>
      <c r="I35" s="14"/>
      <c r="J35" s="14"/>
      <c r="K35" s="14"/>
      <c r="L35" s="28"/>
      <c r="M35" s="14"/>
      <c r="N35" s="14"/>
      <c r="O35" s="14"/>
      <c r="P35" s="14"/>
      <c r="Q35" s="14"/>
      <c r="R35" s="14"/>
      <c r="S35" s="14"/>
      <c r="T35" s="14"/>
      <c r="U35" s="14">
        <f t="shared" si="9"/>
        <v>0</v>
      </c>
      <c r="V35" s="7">
        <f t="shared" si="6"/>
        <v>0</v>
      </c>
      <c r="W35" s="15" t="e">
        <f>0.4*M35+0.6*#REF!</f>
        <v>#REF!</v>
      </c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</row>
    <row r="36" spans="1:258" ht="15" customHeight="1" x14ac:dyDescent="0.25">
      <c r="A36" s="11"/>
      <c r="B36" s="11"/>
      <c r="C36" s="11"/>
      <c r="D36" s="11"/>
      <c r="E36" s="28"/>
      <c r="F36" s="14"/>
      <c r="G36" s="14"/>
      <c r="H36" s="14"/>
      <c r="I36" s="14"/>
      <c r="J36" s="14"/>
      <c r="K36" s="14"/>
      <c r="L36" s="28"/>
      <c r="M36" s="14"/>
      <c r="N36" s="14"/>
      <c r="O36" s="14"/>
      <c r="P36" s="14"/>
      <c r="Q36" s="14"/>
      <c r="R36" s="14"/>
      <c r="S36" s="14"/>
      <c r="T36" s="14"/>
      <c r="U36" s="14">
        <f t="shared" si="9"/>
        <v>0</v>
      </c>
      <c r="V36" s="7">
        <f t="shared" si="6"/>
        <v>0</v>
      </c>
      <c r="W36" s="15" t="e">
        <f>0.4*M36+0.6*#REF!</f>
        <v>#REF!</v>
      </c>
    </row>
    <row r="37" spans="1:258" ht="15" customHeight="1" x14ac:dyDescent="0.25">
      <c r="A37" s="11"/>
      <c r="B37" s="11"/>
      <c r="C37" s="11"/>
      <c r="D37" s="11"/>
      <c r="E37" s="28"/>
      <c r="F37" s="14"/>
      <c r="G37" s="14"/>
      <c r="H37" s="14"/>
      <c r="I37" s="14"/>
      <c r="J37" s="14"/>
      <c r="K37" s="14"/>
      <c r="L37" s="28"/>
      <c r="M37" s="14"/>
      <c r="N37" s="14"/>
      <c r="O37" s="14"/>
      <c r="P37" s="14"/>
      <c r="Q37" s="14"/>
      <c r="R37" s="14"/>
      <c r="S37" s="14"/>
      <c r="T37" s="14"/>
      <c r="U37" s="14">
        <f t="shared" si="9"/>
        <v>0</v>
      </c>
      <c r="V37" s="7">
        <f t="shared" si="6"/>
        <v>0</v>
      </c>
      <c r="W37" s="15" t="e">
        <f>0.4*M37+0.6*#REF!</f>
        <v>#REF!</v>
      </c>
    </row>
    <row r="38" spans="1:258" ht="15" customHeight="1" x14ac:dyDescent="0.25">
      <c r="A38" s="11"/>
      <c r="B38" s="11"/>
      <c r="C38" s="11"/>
      <c r="D38" s="11"/>
      <c r="E38" s="28"/>
      <c r="F38" s="14"/>
      <c r="G38" s="14"/>
      <c r="H38" s="14"/>
      <c r="I38" s="14"/>
      <c r="J38" s="14"/>
      <c r="K38" s="14"/>
      <c r="L38" s="28"/>
      <c r="M38" s="14"/>
      <c r="N38" s="14"/>
      <c r="O38" s="14"/>
      <c r="P38" s="14"/>
      <c r="Q38" s="14"/>
      <c r="R38" s="14"/>
      <c r="S38" s="14"/>
      <c r="T38" s="14"/>
      <c r="U38" s="14">
        <f t="shared" ref="U38" si="10">R38+S38+T38</f>
        <v>0</v>
      </c>
      <c r="V38" s="14">
        <f t="shared" ref="V38" si="11">0.8*N38+0.2*U38</f>
        <v>0</v>
      </c>
      <c r="W38" s="15" t="e">
        <f>0.4*M38+0.6*#REF!</f>
        <v>#REF!</v>
      </c>
    </row>
    <row r="39" spans="1:258" ht="15" customHeight="1" x14ac:dyDescent="0.25">
      <c r="A39" s="11"/>
      <c r="B39" s="11"/>
      <c r="C39" s="11"/>
      <c r="D39" s="11"/>
      <c r="E39" s="29"/>
      <c r="F39" s="13"/>
      <c r="G39" s="13"/>
      <c r="H39" s="13"/>
      <c r="I39" s="13"/>
      <c r="J39" s="13"/>
      <c r="K39" s="13"/>
      <c r="L39" s="29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5"/>
    </row>
    <row r="41" spans="1:258" ht="15" customHeight="1" x14ac:dyDescent="0.2">
      <c r="C41" s="1" t="s">
        <v>13</v>
      </c>
      <c r="D41" s="1" t="s">
        <v>14</v>
      </c>
    </row>
    <row r="42" spans="1:258" ht="15" customHeight="1" x14ac:dyDescent="0.2">
      <c r="D42" s="1" t="s">
        <v>15</v>
      </c>
    </row>
  </sheetData>
  <autoFilter ref="A1:W38">
    <sortState ref="A2:R28">
      <sortCondition ref="D2:D28"/>
    </sortState>
  </autoFilter>
  <conditionalFormatting sqref="W29 W31 W33 W35 W37:W39 W2:W27">
    <cfRule type="cellIs" dxfId="3" priority="9" stopIfTrue="1" operator="greaterThanOrEqual">
      <formula>6</formula>
    </cfRule>
    <cfRule type="cellIs" dxfId="2" priority="10" stopIfTrue="1" operator="lessThan">
      <formula>6</formula>
    </cfRule>
  </conditionalFormatting>
  <conditionalFormatting sqref="W28 W30 W32 W34 W36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6_sem</vt:lpstr>
      <vt:lpstr>7_sem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2015-10-14T15:58:08Z</dcterms:modified>
</cp:coreProperties>
</file>